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drawingml.chart+xml" PartName="/xl/charts/chart7.xml"/>
  <Override ContentType="application/vnd.openxmlformats-officedocument.drawingml.chart+xml" PartName="/xl/charts/chart27.xml"/>
  <Override ContentType="application/vnd.openxmlformats-officedocument.drawingml.chart+xml" PartName="/xl/charts/chart14.xml"/>
  <Override ContentType="application/vnd.openxmlformats-officedocument.drawingml.chart+xml" PartName="/xl/charts/chart30.xml"/>
  <Override ContentType="application/vnd.openxmlformats-officedocument.drawingml.chart+xml" PartName="/xl/charts/chart18.xml"/>
  <Override ContentType="application/vnd.openxmlformats-officedocument.drawingml.chart+xml" PartName="/xl/charts/chart13.xml"/>
  <Override ContentType="application/vnd.openxmlformats-officedocument.drawingml.chart+xml" PartName="/xl/charts/chart31.xml"/>
  <Override ContentType="application/vnd.openxmlformats-officedocument.drawingml.chart+xml" PartName="/xl/charts/chart26.xml"/>
  <Override ContentType="application/vnd.openxmlformats-officedocument.drawingml.chart+xml" PartName="/xl/charts/chart2.xml"/>
  <Override ContentType="application/vnd.openxmlformats-officedocument.drawingml.chart+xml" PartName="/xl/charts/chart22.xml"/>
  <Override ContentType="application/vnd.openxmlformats-officedocument.drawingml.chart+xml" PartName="/xl/charts/chart8.xml"/>
  <Override ContentType="application/vnd.openxmlformats-officedocument.drawingml.chart+xml" PartName="/xl/charts/chart17.xml"/>
  <Override ContentType="application/vnd.openxmlformats-officedocument.drawingml.chart+xml" PartName="/xl/charts/chart25.xml"/>
  <Override ContentType="application/vnd.openxmlformats-officedocument.drawingml.chart+xml" PartName="/xl/charts/chart12.xml"/>
  <Override ContentType="application/vnd.openxmlformats-officedocument.drawingml.chart+xml" PartName="/xl/charts/chart21.xml"/>
  <Override ContentType="application/vnd.openxmlformats-officedocument.drawingml.chart+xml" PartName="/xl/charts/chart3.xml"/>
  <Override ContentType="application/vnd.openxmlformats-officedocument.drawingml.chart+xml" PartName="/xl/charts/chart16.xml"/>
  <Override ContentType="application/vnd.openxmlformats-officedocument.drawingml.chart+xml" PartName="/xl/charts/chart11.xml"/>
  <Override ContentType="application/vnd.openxmlformats-officedocument.drawingml.chart+xml" PartName="/xl/charts/chart29.xml"/>
  <Override ContentType="application/vnd.openxmlformats-officedocument.drawingml.chart+xml" PartName="/xl/charts/chart4.xml"/>
  <Override ContentType="application/vnd.openxmlformats-officedocument.drawingml.chart+xml" PartName="/xl/charts/chart20.xml"/>
  <Override ContentType="application/vnd.openxmlformats-officedocument.drawingml.chart+xml" PartName="/xl/charts/chart24.xml"/>
  <Override ContentType="application/vnd.openxmlformats-officedocument.drawingml.chart+xml" PartName="/xl/charts/chart1.xml"/>
  <Override ContentType="application/vnd.openxmlformats-officedocument.drawingml.chart+xml" PartName="/xl/charts/chart28.xml"/>
  <Override ContentType="application/vnd.openxmlformats-officedocument.drawingml.chart+xml" PartName="/xl/charts/chart10.xml"/>
  <Override ContentType="application/vnd.openxmlformats-officedocument.drawingml.chart+xml" PartName="/xl/charts/chart6.xml"/>
  <Override ContentType="application/vnd.openxmlformats-officedocument.drawingml.chart+xml" PartName="/xl/charts/chart15.xml"/>
  <Override ContentType="application/vnd.openxmlformats-officedocument.drawingml.chart+xml" PartName="/xl/charts/chart9.xml"/>
  <Override ContentType="application/vnd.openxmlformats-officedocument.drawingml.chart+xml" PartName="/xl/charts/chart19.xml"/>
  <Override ContentType="application/vnd.openxmlformats-officedocument.drawingml.chart+xml" PartName="/xl/charts/chart5.xml"/>
  <Override ContentType="application/vnd.openxmlformats-officedocument.drawingml.chart+xml" PartName="/xl/charts/chart23.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amp; 7. GENERE_RUOLO" sheetId="1" r:id="rId3"/>
    <sheet state="visible" name="2.SERIE STORICHE" sheetId="2" r:id="rId4"/>
    <sheet state="visible" name="3. ETA" sheetId="3" r:id="rId5"/>
    <sheet state="visible" name="4. DOCENTI_AREA_FASCIA_ITA_ATEN" sheetId="4" r:id="rId6"/>
    <sheet state="visible" name="5. PO_FIELD_RESEARCH" sheetId="5" r:id="rId7"/>
    <sheet state="visible" name="6. RAPPORTI_FEMMINILITA" sheetId="6" r:id="rId8"/>
    <sheet state="visible" name="8. FORBICI" sheetId="7" r:id="rId9"/>
    <sheet state="visible" name="9.GCI" sheetId="8" r:id="rId10"/>
    <sheet state="visible" name="10.FLUSSI" sheetId="9" r:id="rId11"/>
    <sheet state="visible" name="11. ABILITAZIONI" sheetId="10" r:id="rId12"/>
    <sheet state="visible" name="12. REGIME_IMPIEGO" sheetId="11" r:id="rId13"/>
    <sheet state="visible" name="13. ANNO SABBATICO" sheetId="12" r:id="rId14"/>
    <sheet state="visible" name="14. COMMISSIONI" sheetId="13" r:id="rId15"/>
    <sheet state="visible" name="15.PROGETTI_RICERCA" sheetId="14" r:id="rId16"/>
    <sheet state="visible" name="16. PERCENTUALI_PROGETTI" sheetId="15" r:id="rId17"/>
    <sheet state="visible" name="17. FONDI DI RICERCA" sheetId="16" r:id="rId18"/>
    <sheet state="visible" name="18 TESI" sheetId="17" r:id="rId19"/>
  </sheets>
  <definedNames/>
  <calcPr/>
</workbook>
</file>

<file path=xl/sharedStrings.xml><?xml version="1.0" encoding="utf-8"?>
<sst xmlns="http://schemas.openxmlformats.org/spreadsheetml/2006/main" count="1006" uniqueCount="356">
  <si>
    <t>DENOMINAZIONE INDICATORE</t>
  </si>
  <si>
    <t>FORMULA</t>
  </si>
  <si>
    <t>ARCO TEMPORALE</t>
  </si>
  <si>
    <t>DATO DISPONIBILE DAL</t>
  </si>
  <si>
    <t>FONTE</t>
  </si>
  <si>
    <t>LINK</t>
  </si>
  <si>
    <t>PROCEDURA</t>
  </si>
  <si>
    <t>NOTE</t>
  </si>
  <si>
    <t>SUGGERIMENTI PRESENTAZIONE</t>
  </si>
  <si>
    <t>Distribuzione percentuale per genere e classe d'età</t>
  </si>
  <si>
    <t>Numero assoluto di donne (uomini) in una determinata classe d’età (uomini) e ruolo (r) sul totale delle donne (uomini)</t>
  </si>
  <si>
    <t>OPEN DATA MIUR</t>
  </si>
  <si>
    <t>http://dati.ustat.miur.it/dataset/dati-per-bilancio-di-genere/resource/e329fca4-ab3e-43f3-9452-866ef7126596</t>
  </si>
  <si>
    <r>
      <t xml:space="preserve">Filtro da attivare: ATENEO; GENERE; ANNO; GRADE. Sommare su FoRD; </t>
    </r>
    <r>
      <rPr>
        <color rgb="FFFF0000"/>
      </rPr>
      <t>Compilare solo le celle in giallo, sostituendo i dati del proprio ateneo a quelli dell'esempio.</t>
    </r>
  </si>
  <si>
    <t>Grafico a  barre</t>
  </si>
  <si>
    <t>Età media</t>
  </si>
  <si>
    <t>Età media donne (uomini) per ruolo in un anno fissato</t>
  </si>
  <si>
    <t>MEF</t>
  </si>
  <si>
    <t>https://www.contoannuale.mef.gov.it/struttura-personale/eta</t>
  </si>
  <si>
    <r>
      <t xml:space="preserve">Filtri da attivare: anno, istituzione, qualifica. </t>
    </r>
    <r>
      <rPr>
        <b/>
      </rPr>
      <t>Compilare  solo le celle in giallo sostituendo i dati del proprio ateneo a quelli dell'esempio.</t>
    </r>
  </si>
  <si>
    <t>Nei dati MEF per età media mancano gli RTD*</t>
  </si>
  <si>
    <t>tabella</t>
  </si>
  <si>
    <t>VALORI ASSOLUTI</t>
  </si>
  <si>
    <t>Maggiore di 54 anni</t>
  </si>
  <si>
    <t>Grade A</t>
  </si>
  <si>
    <t>Grade B</t>
  </si>
  <si>
    <t>Grade C</t>
  </si>
  <si>
    <t>Grade D</t>
  </si>
  <si>
    <t>Totale</t>
  </si>
  <si>
    <t>PERCENTUALI PER GRAFICO</t>
  </si>
  <si>
    <t>Uomini</t>
  </si>
  <si>
    <t>DESCRIZIONE</t>
  </si>
  <si>
    <t>Distribuzione percentuale per genere e ruolo.</t>
  </si>
  <si>
    <t>Valore assoluto donne (uomini) sul totale del personale docente e ricercatore per ciascun ruolo (r= PO, PA, RU, RTD);</t>
  </si>
  <si>
    <t>Distinzione RTD tra RTDA e RTDB ed RU solo  dal 2017</t>
  </si>
  <si>
    <t>Minore di 34 anni</t>
  </si>
  <si>
    <t>http://dati.ustat.miur.it/dataset/2015-2018-personale-universitario/resource/649516ce-e666-4745-9ad0-e04e55c56358</t>
  </si>
  <si>
    <t>Tra 35 e 44 anni</t>
  </si>
  <si>
    <t>Tra 45 e 54 anni</t>
  </si>
  <si>
    <t>TOTALE</t>
  </si>
  <si>
    <t>Donne</t>
  </si>
  <si>
    <r>
      <t xml:space="preserve">Filtri da attivare: ANNO, NOME_ATENEO, GENERE, DESC_QUALIFICA </t>
    </r>
    <r>
      <rPr>
        <color rgb="FFFF0000"/>
      </rPr>
      <t>Sommare su tutte le Aree; Compilare solo le celle in giallo, sostituendo i dati del proprio ateneo a quelli dell'esempio.</t>
    </r>
  </si>
  <si>
    <t>Donne - Grade A</t>
  </si>
  <si>
    <t>NOTE: 1) distinzione tra RTDA e RTDB solo dal 2016  2) Nel grafico non sono inseriti gli RTD L.230/2005 per questione di numerosità; 3) La presente fonte di dati si riferisce all’ultima annualità disponibile all’atto della pubblicazione del presente documento. Per annualità successive andrà aggiornato il link.</t>
  </si>
  <si>
    <t xml:space="preserve">Grafico a barre in pila </t>
  </si>
  <si>
    <t>Percentuale di docenti di Grade A sul totale del personale docente e ricercatore per genere</t>
  </si>
  <si>
    <t>Numero assoluto di donne/uomini nel ruolo di docenti di I Fascia sul numero totale di donne/uomini docenti e ricercatrici.</t>
  </si>
  <si>
    <t>Grafico a barre separate per uomini e donne</t>
  </si>
  <si>
    <t>NUMERI ASSOLUTI</t>
  </si>
  <si>
    <t>Uomini - Grade A</t>
  </si>
  <si>
    <t>Donne - Grade B</t>
  </si>
  <si>
    <t>PO</t>
  </si>
  <si>
    <t>Uomini - Grade B</t>
  </si>
  <si>
    <t>Donne - Grade C</t>
  </si>
  <si>
    <t>PA</t>
  </si>
  <si>
    <t>RU</t>
  </si>
  <si>
    <t>RTDB</t>
  </si>
  <si>
    <t>RTDA</t>
  </si>
  <si>
    <t>AR</t>
  </si>
  <si>
    <t>Uomini - Grade C</t>
  </si>
  <si>
    <t>*RTD L.230/2005</t>
  </si>
  <si>
    <t>Donne - Grade D</t>
  </si>
  <si>
    <t>*Ricercatore a tempo determinato L. 230/2005</t>
  </si>
  <si>
    <t>PERCENTUALI</t>
  </si>
  <si>
    <t>Uomini - Grade D</t>
  </si>
  <si>
    <t>PO - 2018</t>
  </si>
  <si>
    <t>RTD- RU- PA-PO 2018</t>
  </si>
  <si>
    <t>Minore di 35 anni</t>
  </si>
  <si>
    <t>Percentuale di docenti di prima fascia rispetto al totale del personale docente per genere</t>
  </si>
  <si>
    <t>TOTALE UOMINI</t>
  </si>
  <si>
    <t>TOTALE DONNE</t>
  </si>
  <si>
    <t>UOMINI</t>
  </si>
  <si>
    <t>DONNE</t>
  </si>
  <si>
    <t>ETA' MEDIA</t>
  </si>
  <si>
    <t xml:space="preserve">Donne </t>
  </si>
  <si>
    <t>RTI</t>
  </si>
  <si>
    <t>GRADE A</t>
  </si>
  <si>
    <t>GRADE B</t>
  </si>
  <si>
    <t>GRADE C</t>
  </si>
  <si>
    <t>GRADE D</t>
  </si>
  <si>
    <t>Minore di 35</t>
  </si>
  <si>
    <t>Tra 35 e 44</t>
  </si>
  <si>
    <t>tra 45 e 54</t>
  </si>
  <si>
    <t>Maggiore di 54</t>
  </si>
  <si>
    <t>Serie Storiche</t>
  </si>
  <si>
    <t>Percentuale di donne  per anno e per ruolo</t>
  </si>
  <si>
    <t xml:space="preserve">Il più esteso possibile </t>
  </si>
  <si>
    <t>OPEN DATA MIUR Filtro attivo: Ateneo; Sommare su su tutte le fasce d’età e su tutte le  FoRD.</t>
  </si>
  <si>
    <r>
      <t xml:space="preserve">Filtro da attivare:  ANNO; ATENEO; GENERE; GRADE; Sommare su CLASSE_ETA e su FoRD; </t>
    </r>
    <r>
      <rPr>
        <color rgb="FFFF0000"/>
      </rPr>
      <t>Compilare solo le celle in giallo, sostituendo i dati del proprio ateneo a quelli dell'esempio.</t>
    </r>
  </si>
  <si>
    <t>Si suggerisce di inserire questo indicatore almeno in occasione della prima stesura del BdG per tutto il periodo temporale disponibile sulla banca dati. Non sono attualmente disponibii serie storiche separate per RTD A, B</t>
  </si>
  <si>
    <t>Grafico a linee continue</t>
  </si>
  <si>
    <t>Personale Docente - NUMERI ASSOLUTI</t>
  </si>
  <si>
    <t>GRADE A - NUMERI ASSOLUTI</t>
  </si>
  <si>
    <t>GRADE B  - NUMERI ASSOLUTI</t>
  </si>
  <si>
    <t>GRADE C  - NUMERI ASSOLUTI</t>
  </si>
  <si>
    <t>Anno</t>
  </si>
  <si>
    <t>TOT</t>
  </si>
  <si>
    <t>Personale Docente - PERCENTUALI</t>
  </si>
  <si>
    <t>GRADE A - PERCENTUALI</t>
  </si>
  <si>
    <t>GRADE B - PERCENTUALI</t>
  </si>
  <si>
    <t>GRADE C- PERCENTUALI</t>
  </si>
  <si>
    <t>Grade A - Donne</t>
  </si>
  <si>
    <t>Grade A - Uomini</t>
  </si>
  <si>
    <t>Grade B Donne</t>
  </si>
  <si>
    <t>Grade B - Uomini</t>
  </si>
  <si>
    <t>Grade C - Donne</t>
  </si>
  <si>
    <t>Grade C - Uomini</t>
  </si>
  <si>
    <t>Rapporto di femminilità</t>
  </si>
  <si>
    <t>L’indicatore è costruito come rapporto tra numero di donne e numero di uomini in un determinato ruolo (r), anno (a) e Area CUN:</t>
  </si>
  <si>
    <t>Triennio</t>
  </si>
  <si>
    <t>Open Data Miur</t>
  </si>
  <si>
    <r>
      <t xml:space="preserve">Filtri attivi: ATENEO,DESC_QUALIFICA, GENERE, ANNO, AREA_SD. </t>
    </r>
    <r>
      <rPr>
        <color rgb="FFFF0000"/>
      </rPr>
      <t>Compilare  solo le celle in giallo sostituendo i dati del proprio ateneo a quelli dell'esempio.</t>
    </r>
  </si>
  <si>
    <t>Tabella con formattazione condizionale</t>
  </si>
  <si>
    <t>FONTE: DATI ANNUALI: http://dati.ustat.miur.it/organization/miur?page=2</t>
  </si>
  <si>
    <t>RTD</t>
  </si>
  <si>
    <t>M</t>
  </si>
  <si>
    <t>F</t>
  </si>
  <si>
    <t>F/M</t>
  </si>
  <si>
    <t>01 - Scienze matematiche e informatiche</t>
  </si>
  <si>
    <t>02 - Scienze fisiche</t>
  </si>
  <si>
    <t>03 - Scienze chimiche</t>
  </si>
  <si>
    <t>04 - Scienze della terra</t>
  </si>
  <si>
    <t>05 - Scienze biologiche</t>
  </si>
  <si>
    <t>06 - Scienze mediche</t>
  </si>
  <si>
    <t>07 - Scienze agrarie e veterinarie</t>
  </si>
  <si>
    <t>08 - Ingegneria civile e Architettura</t>
  </si>
  <si>
    <t>09 - Ingegneria industriale e dell'informazione</t>
  </si>
  <si>
    <t>10 - Scienze dell'antichità, filologico-letterarie e storico-artistiche</t>
  </si>
  <si>
    <t>11 - Scienze storiche, filosofiche, pedagogiche e psicologiche</t>
  </si>
  <si>
    <t>12 - Scienze giuridiche</t>
  </si>
  <si>
    <t>13 - Scienze economiche e statistiche</t>
  </si>
  <si>
    <t>14 - Scienze politiche e sociali</t>
  </si>
  <si>
    <t>Distribuzione docenti di prima fascia tra Fields of Research &amp; Development secondo la classificazione She Figures</t>
  </si>
  <si>
    <t>Valore assoluto donne/uomini sul totale del personale di prima fascia per Field of Research and Development</t>
  </si>
  <si>
    <r>
      <t xml:space="preserve">Filtri attivi:  ANNO, ATENEO, GRADE, FoRD, GENERE; Sommare su tutte le CLASSI_ETA'. </t>
    </r>
    <r>
      <rPr>
        <color rgb="FFFF0000"/>
      </rPr>
      <t>Compilare  solo le celle in giallo sostituendo i dati del proprio ateneo a quelli dell'esempio.</t>
    </r>
  </si>
  <si>
    <t>grafico a barre in pila</t>
  </si>
  <si>
    <t>FIELD OF RESEARCH AND DEV</t>
  </si>
  <si>
    <t>01. Natural Science</t>
  </si>
  <si>
    <t>02. Engineering and technology</t>
  </si>
  <si>
    <t>03. Medical and Health Sciences</t>
  </si>
  <si>
    <t>04. Agricultural sciences</t>
  </si>
  <si>
    <t>05. Social sciences</t>
  </si>
  <si>
    <t>06. Humanities and the arts</t>
  </si>
  <si>
    <t>Percentuale di donne per area e per ruolo: confronto col corrispondente dato nazionale</t>
  </si>
  <si>
    <t>percentuale di donne in ruolo nell’ateneo e nell’insieme degli atenei statali italiani, per ogni ruolo (r) e per ogni area (a).</t>
  </si>
  <si>
    <t>CINECA</t>
  </si>
  <si>
    <t>TABELLA GENERALE</t>
  </si>
  <si>
    <r>
      <t xml:space="preserve">Filtri da attivare: ANNO, NOME_ATENEO, GENERE, DESC_QUALIFICA; AREA_SD </t>
    </r>
    <r>
      <rPr>
        <color rgb="FFFF0000"/>
      </rPr>
      <t>Compilare solo le celle in giallo, sostituendo i dati del proprio ateneo a quelli dell'esempio.</t>
    </r>
  </si>
  <si>
    <t>Anno di riferimento 2018</t>
  </si>
  <si>
    <t>Grafico a coppie di barre affiancate</t>
  </si>
  <si>
    <t>LEGENDA</t>
  </si>
  <si>
    <t>Ruolo: Ricercatore tempo determinato (L.230/05, L.240/10 tipo A, L.240/10 tipo B)</t>
  </si>
  <si>
    <t>RIC=RU+RTD</t>
  </si>
  <si>
    <t>Ruolo: ricercatori</t>
  </si>
  <si>
    <t>DOCENTI=PO+PA+RIC</t>
  </si>
  <si>
    <t>STEM=AREA1+AREA2+AREA8+AREA9</t>
  </si>
  <si>
    <t>RAPPORTO DONNE- UOMINI</t>
  </si>
  <si>
    <t>Valore compreso tra</t>
  </si>
  <si>
    <t>meno di 1 donna ogni 8 uomini</t>
  </si>
  <si>
    <t>Area</t>
  </si>
  <si>
    <t>Area 1</t>
  </si>
  <si>
    <t>Area 2</t>
  </si>
  <si>
    <t>Area 3</t>
  </si>
  <si>
    <t>Area 4</t>
  </si>
  <si>
    <t>Area 5</t>
  </si>
  <si>
    <t>Area 6</t>
  </si>
  <si>
    <t>Area 7</t>
  </si>
  <si>
    <t>Area 8</t>
  </si>
  <si>
    <t>Area 9</t>
  </si>
  <si>
    <t>Area 10</t>
  </si>
  <si>
    <t>Area 11</t>
  </si>
  <si>
    <t>Area 12</t>
  </si>
  <si>
    <t>Area 13</t>
  </si>
  <si>
    <t>Area 14</t>
  </si>
  <si>
    <t>STEM</t>
  </si>
  <si>
    <t>RU ATENEO X</t>
  </si>
  <si>
    <t>da 1 donna ogni 8 uomini ad 1 donna ogni 4 uomini</t>
  </si>
  <si>
    <t>da 1 donna ogni 4 uomini ad 1 donna ogni 2 uomini</t>
  </si>
  <si>
    <t>da 1 donna ogni 2 uomini ad 1 donna ogni uomo</t>
  </si>
  <si>
    <t>1 donna ogni uomo</t>
  </si>
  <si>
    <t>RTD  A ATENEO X</t>
  </si>
  <si>
    <t>da 1 donna per ogni uomo a 3 donne ogni 2 uomini</t>
  </si>
  <si>
    <t>da  3 donne ogni  2 uomini a 2 donne ogni uomo</t>
  </si>
  <si>
    <t>RTD  B ATENEO X</t>
  </si>
  <si>
    <t>RU+RTD ATENEO X</t>
  </si>
  <si>
    <t>pù di 2 donne ogni uomo</t>
  </si>
  <si>
    <t>&gt;2</t>
  </si>
  <si>
    <t>di cui DONNE RU ATENEO X</t>
  </si>
  <si>
    <t>di cui DONNE RTD A ATENEO X</t>
  </si>
  <si>
    <t>di cui DONNE RTD B ATENEO X</t>
  </si>
  <si>
    <t>di cui DONNE RU+RTD ATENEO X</t>
  </si>
  <si>
    <t>Forbice Carriere</t>
  </si>
  <si>
    <t>Percentuale di donne ed uomini in un determinato ruolo (r) ed anno (a) sul totale del personale nel medesimo ruolo.</t>
  </si>
  <si>
    <t>TOT RU ITA</t>
  </si>
  <si>
    <t>L'esempio si riferisce ad un ateneo di riferimento</t>
  </si>
  <si>
    <t>TOT RTD A ITA</t>
  </si>
  <si>
    <t>Percentuale di donne ed uomini in un determinato livello di formazione ed anno (a) sul totale della popolazione nel medesimo livello</t>
  </si>
  <si>
    <t>Per la componente ISCED 6-7 si suggerisce di considerare l'annualità più recente (e.g. 2016/2017 e 2013/2014 nell'esempio)</t>
  </si>
  <si>
    <r>
      <rPr>
        <b/>
      </rPr>
      <t>Componente studenti ISCED7 6-7:</t>
    </r>
    <r>
      <t xml:space="preserve"> Filtri da attivare : ATENEO, ANNO, DESC_FoET, GENERE; sommare su CORSO_TIPO"</t>
    </r>
  </si>
  <si>
    <t xml:space="preserve"> http://dati.ustat.miur.it/dataset/dati-per-bilancio-di-genere/resource/0f69cde4-567f-468b-8bc1-fc861ac26590</t>
  </si>
  <si>
    <t>TOT RTD B ITA</t>
  </si>
  <si>
    <r>
      <rPr>
        <b/>
      </rPr>
      <t>Laureati ISCED7 6-7:</t>
    </r>
    <r>
      <t xml:space="preserve"> Filtri da attivare : ATENEO, ANNO, DESC_FoET, GENERE; sommare su CORSO_TIPO"</t>
    </r>
  </si>
  <si>
    <t>http://dati.ustat.miur.it/dataset/dati-per-bilancio-di-genere/resource/3098c012-08de-4085-b532-66c00e72a6cf</t>
  </si>
  <si>
    <t>TOT RU+ RTD ITA</t>
  </si>
  <si>
    <t>Per la componente ISCED 8 si suggerisce di considerare l'annualità più recente (e.g. 2016/2017 e 2013/2014 nell'esempio)</t>
  </si>
  <si>
    <r>
      <rPr>
        <b/>
      </rPr>
      <t>Componente ISCED 8</t>
    </r>
    <r>
      <t>: Filtri da attivare: ATENEO, ANNO, DESC_FoET, GENERE; sommare su CORSO_TIPO"</t>
    </r>
  </si>
  <si>
    <t>http://dati.ustat.miur.it/dataset/dati-per-bilancio-di-genere/resource/74fc14c9-571f-4181-888e-ef17e014793e</t>
  </si>
  <si>
    <r>
      <rPr>
        <b/>
      </rPr>
      <t>Dottoresse e dottori ISCED 8:</t>
    </r>
    <r>
      <t xml:space="preserve"> Filtri da attivare: ATENEO, ANNO, DESC_FoET, GENERE; sommare su CORSO_TIPO"</t>
    </r>
  </si>
  <si>
    <t>http://dati.ustat.miur.it/dataset/dati-per-bilancio-di-genere/resource/155998a7-c183-4eb3-b8cd-ca4d7db72b64</t>
  </si>
  <si>
    <t>PROCEDURa</t>
  </si>
  <si>
    <t>Glass Ceiling Index</t>
  </si>
  <si>
    <t>N_donne* (N_donne^grade A+N_uomini ^grade A)/((N_donne+N_uomini)*N_donne^grade A)</t>
  </si>
  <si>
    <t>TUTTE LE AREE DI STUDIO</t>
  </si>
  <si>
    <t>di cui DONNE RU ITA</t>
  </si>
  <si>
    <t>Colonna1</t>
  </si>
  <si>
    <t>ISCED 6-7 Componente studentesca</t>
  </si>
  <si>
    <r>
      <t xml:space="preserve">Filtri da attivare: ANNO, ATENEO, GENERE, DESC_QUALITICA; Sommare su tutte le AREE_SD. Per il dato nazionale: Filtri attivi:QUALIFICA, GENERE,  ANNO. </t>
    </r>
    <r>
      <rPr>
        <color rgb="FFFF0000"/>
      </rPr>
      <t>Compilare  solo le celle in giallo sostituendo i dati del proprio ateneo a quelli dell'esempio.</t>
    </r>
  </si>
  <si>
    <t>ISCED 6-7 Laureati e Laureate</t>
  </si>
  <si>
    <t>ISCED 8 Dottorandi e Dottorande</t>
  </si>
  <si>
    <t>ISCED 8 Dottori e Dottoresse di ricerca</t>
  </si>
  <si>
    <t>Grade C Personale ricercatore</t>
  </si>
  <si>
    <t>Grade B Personale docente di seconda fascia</t>
  </si>
  <si>
    <t>Grade A Personale docente di prima fascia</t>
  </si>
  <si>
    <t>Donne 2018</t>
  </si>
  <si>
    <t>Uomini 2018</t>
  </si>
  <si>
    <t>Donne 2015</t>
  </si>
  <si>
    <t>Uomini 2015</t>
  </si>
  <si>
    <t>DATI IN PERCENTUALE</t>
  </si>
  <si>
    <t>di cui DONNE RTD A ITA</t>
  </si>
  <si>
    <t>di cui DONNE RTD B ITA</t>
  </si>
  <si>
    <t>di cui DONNE RU+RTD ITA</t>
  </si>
  <si>
    <t>AREE DI STUDIO STEM  (Ford 1  &amp; 2)</t>
  </si>
  <si>
    <t>N_donne+N_uomini</t>
  </si>
  <si>
    <t>N_donne^grade A+ N_uomini^grade A</t>
  </si>
  <si>
    <t>GCI</t>
  </si>
  <si>
    <t>DATI In PERCENTUALE</t>
  </si>
  <si>
    <t>TOT PA ATENEO X</t>
  </si>
  <si>
    <t>di cui DONNE PA ATENEO X</t>
  </si>
  <si>
    <t>Per aree STEM (Science, Technology, Engineering and Mathematics), si considerano i seguenti Fields of Education: natural sciences, mathematics and statistics, information and communication technologies and engineering, and manufacturing
and construction</t>
  </si>
  <si>
    <t>TOT PA ITA</t>
  </si>
  <si>
    <t>di cui DONNE PA ITA</t>
  </si>
  <si>
    <t>TOT PO ATENEO X</t>
  </si>
  <si>
    <t>di cui DONNE PO ATENEO X</t>
  </si>
  <si>
    <t>TOT PO ITA</t>
  </si>
  <si>
    <t>di cui DONNE PO ITA</t>
  </si>
  <si>
    <t>TOT DOCENTI ATENEO X</t>
  </si>
  <si>
    <t>di cui DONNE DOCENTI ATENEO X</t>
  </si>
  <si>
    <t>TOT DOCENTI ITALIA</t>
  </si>
  <si>
    <t>di cui DONNE DOCENTI ITALIA</t>
  </si>
  <si>
    <t>% DONNE</t>
  </si>
  <si>
    <t>RU+ RTD ATENEO X</t>
  </si>
  <si>
    <t>Ru+RTD ITALIA</t>
  </si>
  <si>
    <t>DELTA_(RU+RTD)</t>
  </si>
  <si>
    <t>PA ATENEO X</t>
  </si>
  <si>
    <t>PA ITALIA</t>
  </si>
  <si>
    <t>DELTA_PA</t>
  </si>
  <si>
    <t>PO ATENEO X</t>
  </si>
  <si>
    <t>PO ITALIA</t>
  </si>
  <si>
    <t>DELTA_PO</t>
  </si>
  <si>
    <t>DOCENTI ATENEO X</t>
  </si>
  <si>
    <t>DOCENTI ITA</t>
  </si>
  <si>
    <t>Scienze matematiche e informatiche</t>
  </si>
  <si>
    <t>Scienze fisiche</t>
  </si>
  <si>
    <t>Scienze chimiche</t>
  </si>
  <si>
    <t>Scienze della terra</t>
  </si>
  <si>
    <t>Scienze biologiche</t>
  </si>
  <si>
    <t>Scienze mediche</t>
  </si>
  <si>
    <t>Scienze agrarie e veterinarie</t>
  </si>
  <si>
    <t>Ingegneria civile e Architettura</t>
  </si>
  <si>
    <t>Ingegneria industriale e dell'informazione</t>
  </si>
  <si>
    <t>Scienze dell'antichità, filologico-letterarie e storico-artistiche</t>
  </si>
  <si>
    <t>Scienze storiche, filosofiche, pedagogiche e psicologiche</t>
  </si>
  <si>
    <t>Scienze giuridiche</t>
  </si>
  <si>
    <t>Scienze economiche e statistiche</t>
  </si>
  <si>
    <t>Scienze politiche e sociali</t>
  </si>
  <si>
    <t>Percentuale candidati abilitazioni per genere, percentuale di abilitati per genere.</t>
  </si>
  <si>
    <t>http://abilitazione.miur.it/public/candidati_2016.php?sersel=105&amp;</t>
  </si>
  <si>
    <t>Compilare solo le celle in giallo sostituendo i dati del proprio ateneo a quelli dell'esempio.</t>
  </si>
  <si>
    <t>Grafici a torta separati per candidati e abilitati</t>
  </si>
  <si>
    <t>ABILITAZIONI</t>
  </si>
  <si>
    <t>Candidati</t>
  </si>
  <si>
    <t>Abilitati</t>
  </si>
  <si>
    <t>Passaggi di Ruolo per Genere e Area SD</t>
  </si>
  <si>
    <t>a) Numero totale di donne (uomini) per ruolo giuridico di provenienza e destinazione e per Area Disciplinare;</t>
  </si>
  <si>
    <t>INTERNA</t>
  </si>
  <si>
    <t>b) Distribuzione percentuale tra uomini e donne dei dipendenti che hanno registrato un passaggio di ruolo, per ruolo giuridico di provenienza e destinazione</t>
  </si>
  <si>
    <t>Grafico a barre in pila</t>
  </si>
  <si>
    <t>RD-PA</t>
  </si>
  <si>
    <t>RU-PA</t>
  </si>
  <si>
    <t>Tempo definito</t>
  </si>
  <si>
    <t>PA--PO</t>
  </si>
  <si>
    <t>Tempo pieno</t>
  </si>
  <si>
    <t>Altro - PA</t>
  </si>
  <si>
    <t>Altro-PO</t>
  </si>
  <si>
    <t>Ingegneria civile e architettura</t>
  </si>
  <si>
    <t>TURNOVER</t>
  </si>
  <si>
    <t>PA-PO</t>
  </si>
  <si>
    <t>Altro-PA</t>
  </si>
  <si>
    <t>Commissioni che rispettano la regola</t>
  </si>
  <si>
    <t>Commissioni che non rispettano la regola</t>
  </si>
  <si>
    <t>Finanziamenti PRIN per genere del/della PI e finanziamento erogato</t>
  </si>
  <si>
    <t>Numero e distribuzione percentuale di progetti PRIN/SIR/ERC e relativi finanziamenti assoluti e percentuali in base al genere della/del PI in una annualità fissata.</t>
  </si>
  <si>
    <t>PRIN http://prin.miur.it/index.php?pag=2017</t>
  </si>
  <si>
    <t>Idenfiticare il genere del PI dagli elenchi nominativi. Sostituire il genere  UOMO/DONNA al nome del P. Ricopiare le due colonne Genere PI e FINANZIAMENTO nelle celle in giallo e il foglio di calcolo riproduce automaticamente i conteggi separati per uomini e donne.</t>
  </si>
  <si>
    <t>Tabella</t>
  </si>
  <si>
    <t>Finanziamenti PSIR per genere del/della PI e finanziamento erogato</t>
  </si>
  <si>
    <t>SIR: http://sir.miur.it/index.php/finanziati/index</t>
  </si>
  <si>
    <t>Compilare le celle per genere, ruolo e tipologia di fondo di ricerca.</t>
  </si>
  <si>
    <t>RICERCA DI BASE FONDI ATENEO</t>
  </si>
  <si>
    <t>Finanziamenti ERC per genere del/della PI e finanziamento erogato</t>
  </si>
  <si>
    <t>ERC: https://erc.europa.eu/projects-figures/erc-funded-projects/results?search_api_views_fulltext=</t>
  </si>
  <si>
    <t>PRIN E ALTRI BANDI NAZIONALI</t>
  </si>
  <si>
    <t>BANDI INTERNAZIONALI</t>
  </si>
  <si>
    <t>D</t>
  </si>
  <si>
    <t>CONTRIBUTO_UOMINI</t>
  </si>
  <si>
    <t>CONTRIBUTO_DONNE</t>
  </si>
  <si>
    <t xml:space="preserve">LINEA </t>
  </si>
  <si>
    <t>N. progetto finanziato</t>
  </si>
  <si>
    <t>GENERE PI</t>
  </si>
  <si>
    <t>CONTRIBUTO MIUR</t>
  </si>
  <si>
    <t>CONTATORE_UOMINI</t>
  </si>
  <si>
    <t>U</t>
  </si>
  <si>
    <t>A</t>
  </si>
  <si>
    <t>UOMO</t>
  </si>
  <si>
    <t>DONNA</t>
  </si>
  <si>
    <t>PRIN</t>
  </si>
  <si>
    <t>SIR (2014)</t>
  </si>
  <si>
    <t>ERC</t>
  </si>
  <si>
    <t>ALTRI PROGETTI</t>
  </si>
  <si>
    <t>Donne PI</t>
  </si>
  <si>
    <t>Uomini PI</t>
  </si>
  <si>
    <t>N. Progetti finanziati</t>
  </si>
  <si>
    <t>Percentuale progetti finanziati</t>
  </si>
  <si>
    <t>Finanziamenti in €</t>
  </si>
  <si>
    <t>Percentuale finanziamenti</t>
  </si>
  <si>
    <t>B</t>
  </si>
  <si>
    <t>Distribuzione percentuale di finanziamenti cumulativi per Progetti PRIN in base al genere della/del PI e al settore scientifico ERC nell’ultimo triennio.</t>
  </si>
  <si>
    <t>MIUR</t>
  </si>
  <si>
    <t>c</t>
  </si>
  <si>
    <r>
      <rPr>
        <color rgb="FF000000"/>
      </rPr>
      <t>Idenfiticare il genere del PI dagli elenchi nominativi</t>
    </r>
    <r>
      <t>.Compilare  solo le celle in giallo sostituendo i dati del proprio ateneo a quelli dell'esempio.</t>
    </r>
  </si>
  <si>
    <t>grafico a barre in pila per i finanziamenti per genere, ed uno per il numero di PI per genere.</t>
  </si>
  <si>
    <t>Distribuzione percentuale di finanziamenti cumulativi per Progetti SIR in base al genere della/del PI e al settore scientifico ERC nell’ultimo triennio.</t>
  </si>
  <si>
    <t>Distribuzione percentuale di finanziamenti cumulativi per Progetti ERC in base al genere della/del PI e al settore scientifico ERC nell’ultimo triennio.</t>
  </si>
  <si>
    <t xml:space="preserve">Beneficiari e beneficiarie di fondi di ricerca SIR 2014 per classificazione ERC, Italia, 2014 (ultimo anno disponibile) </t>
  </si>
  <si>
    <t>Responsabilità del progetto</t>
  </si>
  <si>
    <t>PE</t>
  </si>
  <si>
    <t>TOTALE FINANZIAMENTI</t>
  </si>
  <si>
    <t>PI_UOMO</t>
  </si>
  <si>
    <t>PI_DONNA</t>
  </si>
  <si>
    <t>TOTALE_FIN_UOMINI</t>
  </si>
  <si>
    <t>TOTALE_FIN_DONNE</t>
  </si>
  <si>
    <t>SH</t>
  </si>
  <si>
    <t>LS</t>
  </si>
  <si>
    <t>Importo dei progetti</t>
  </si>
  <si>
    <t>Relatore/ice</t>
  </si>
  <si>
    <t xml:space="preserve">Totale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</si>
</sst>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
    <numFmt numFmtId="165" formatCode="###0.00\ _€"/>
    <numFmt numFmtId="166" formatCode="#,##0;\(#,##0\)"/>
    <numFmt numFmtId="167" formatCode="0.0000%"/>
  </numFmts>
  <fonts count="61">
    <font>
      <sz val="11.0"/>
      <color rgb="FF000000"/>
      <name val="Calibri"/>
    </font>
    <font>
      <sz val="11.0"/>
      <color rgb="FFFFFFFF"/>
      <name val="Calibri"/>
    </font>
    <font>
      <sz val="11.0"/>
      <name val="Calibri"/>
    </font>
    <font>
      <u/>
      <sz val="10.0"/>
      <color rgb="FF000000"/>
      <name val="Arial"/>
    </font>
    <font>
      <sz val="10.0"/>
      <color rgb="FF000000"/>
      <name val="Arial"/>
    </font>
    <font>
      <sz val="10.0"/>
      <color rgb="FF000000"/>
      <name val="Calibri"/>
    </font>
    <font>
      <u/>
      <sz val="10.0"/>
      <color rgb="FF0000FF"/>
    </font>
    <font>
      <name val="Calibri"/>
    </font>
    <font>
      <sz val="10.0"/>
    </font>
    <font>
      <b/>
      <sz val="10.0"/>
      <color rgb="FF000000"/>
      <name val="Calibri"/>
    </font>
    <font>
      <sz val="10.0"/>
      <color rgb="FFFFFFFF"/>
      <name val="Arial"/>
    </font>
    <font>
      <b/>
      <sz val="11.0"/>
      <color rgb="FF000000"/>
      <name val="Calibri"/>
    </font>
    <font>
      <b/>
      <sz val="11.0"/>
      <color rgb="FFFFFFFF"/>
      <name val="Calibri"/>
    </font>
    <font/>
    <font>
      <color rgb="FFFFFFFF"/>
    </font>
    <font>
      <u/>
      <sz val="10.0"/>
      <color rgb="FF0563C1"/>
      <name val="Calibri"/>
    </font>
    <font>
      <color rgb="FF000000"/>
      <name val="Arial"/>
    </font>
    <font>
      <b/>
      <sz val="12.0"/>
      <color rgb="FF000000"/>
      <name val="Calibri"/>
    </font>
    <font>
      <sz val="12.0"/>
      <color rgb="FF000000"/>
      <name val="Calibri"/>
    </font>
    <font>
      <b/>
    </font>
    <font>
      <b/>
      <sz val="11.0"/>
      <name val="Calibri"/>
    </font>
    <font>
      <u/>
      <sz val="10.0"/>
      <color rgb="FF0000FF"/>
    </font>
    <font>
      <sz val="12.0"/>
      <name val="Calibri"/>
    </font>
    <font>
      <b/>
      <sz val="12.0"/>
      <name val="Calibri"/>
    </font>
    <font>
      <u/>
      <color rgb="FF0000FF"/>
    </font>
    <font>
      <b/>
      <sz val="20.0"/>
      <color rgb="FF000000"/>
      <name val="Calibri"/>
    </font>
    <font>
      <b/>
      <sz val="12.0"/>
      <color rgb="FF000000"/>
      <name val="Arial"/>
    </font>
    <font>
      <sz val="11.0"/>
      <color rgb="FF000000"/>
      <name val="Arial"/>
    </font>
    <font>
      <name val="Roboto"/>
    </font>
    <font>
      <sz val="8.0"/>
      <color rgb="FF000000"/>
      <name val="Roboto"/>
    </font>
    <font>
      <sz val="8.0"/>
      <color rgb="FF002A5F"/>
      <name val="Roboto"/>
    </font>
    <font>
      <sz val="8.0"/>
      <name val="Roboto"/>
    </font>
    <font>
      <sz val="8.0"/>
      <color rgb="FF000000"/>
      <name val="Calibri"/>
    </font>
    <font>
      <sz val="8.0"/>
      <color rgb="FFFFFFFF"/>
      <name val="Roboto"/>
    </font>
    <font>
      <u/>
      <sz val="10.0"/>
      <color rgb="FF0000FF"/>
    </font>
    <font>
      <u/>
      <sz val="11.0"/>
      <color rgb="FF000000"/>
      <name val="Arial"/>
    </font>
    <font>
      <u/>
      <sz val="10.0"/>
      <color rgb="FF0000FF"/>
    </font>
    <font>
      <sz val="11.0"/>
      <color rgb="FFEF7D1B"/>
      <name val="Calibri"/>
    </font>
    <font>
      <sz val="12.0"/>
      <color rgb="FFEF7D1B"/>
      <name val="Calibri"/>
    </font>
    <font>
      <sz val="11.0"/>
      <color rgb="FF002E5F"/>
      <name val="Calibri"/>
    </font>
    <font>
      <sz val="10.0"/>
      <name val="Calibri"/>
    </font>
    <font>
      <sz val="14.0"/>
      <color rgb="FF000000"/>
      <name val="Calibri"/>
    </font>
    <font>
      <u/>
      <sz val="10.0"/>
      <color rgb="FF000000"/>
      <name val="Arial"/>
    </font>
    <font>
      <b/>
      <color rgb="FFFF0000"/>
    </font>
    <font>
      <b/>
      <sz val="16.0"/>
      <color rgb="FFFF0000"/>
      <name val="Arial"/>
    </font>
    <font>
      <u/>
      <sz val="10.0"/>
      <color rgb="FF000000"/>
      <name val="Arial"/>
    </font>
    <font>
      <sz val="12.0"/>
      <color rgb="FFFFFFFF"/>
      <name val="Calibri"/>
    </font>
    <font>
      <sz val="9.0"/>
      <color rgb="FF0000FF"/>
      <name val="Verdana"/>
    </font>
    <font>
      <sz val="9.0"/>
      <color rgb="FF000000"/>
      <name val="Verdana"/>
    </font>
    <font>
      <sz val="9.0"/>
      <name val="Verdana"/>
    </font>
    <font>
      <u/>
      <sz val="10.0"/>
      <color rgb="FF000000"/>
      <name val="Arial"/>
    </font>
    <font>
      <sz val="10.0"/>
      <color rgb="FF000000"/>
    </font>
    <font>
      <b/>
      <color rgb="FFFF0000"/>
      <name val="Arial"/>
    </font>
    <font>
      <sz val="8.0"/>
      <color rgb="FFEF7D1B"/>
      <name val="Arial"/>
    </font>
    <font>
      <sz val="8.0"/>
      <color rgb="FF002E5F"/>
      <name val="Arial"/>
    </font>
    <font>
      <b/>
      <color rgb="FF002E5F"/>
    </font>
    <font>
      <color rgb="FFEF7D1B"/>
    </font>
    <font>
      <sz val="10.0"/>
      <name val="Roboto"/>
    </font>
    <font>
      <sz val="10.0"/>
      <color rgb="FFEF7D1B"/>
      <name val="Roboto"/>
    </font>
    <font>
      <sz val="10.0"/>
      <color rgb="FF002E5F"/>
      <name val="Roboto"/>
    </font>
    <font>
      <u/>
      <sz val="11.0"/>
      <color rgb="FF0563C1"/>
      <name val="Calibri"/>
    </font>
  </fonts>
  <fills count="35">
    <fill>
      <patternFill patternType="none"/>
    </fill>
    <fill>
      <patternFill patternType="lightGray"/>
    </fill>
    <fill>
      <patternFill patternType="solid">
        <fgColor rgb="FFB7B7B7"/>
        <bgColor rgb="FFB7B7B7"/>
      </patternFill>
    </fill>
    <fill>
      <patternFill patternType="solid">
        <fgColor rgb="FFDDD9C3"/>
        <bgColor rgb="FFDDD9C3"/>
      </patternFill>
    </fill>
    <fill>
      <patternFill patternType="solid">
        <fgColor rgb="FFE5DFEC"/>
        <bgColor rgb="FFE5DFEC"/>
      </patternFill>
    </fill>
    <fill>
      <patternFill patternType="solid">
        <fgColor rgb="FFDAEEF3"/>
        <bgColor rgb="FFDAEEF3"/>
      </patternFill>
    </fill>
    <fill>
      <patternFill patternType="solid">
        <fgColor rgb="FFFDE9D9"/>
        <bgColor rgb="FFFDE9D9"/>
      </patternFill>
    </fill>
    <fill>
      <patternFill patternType="solid">
        <fgColor rgb="FFDBE5F1"/>
        <bgColor rgb="FFDBE5F1"/>
      </patternFill>
    </fill>
    <fill>
      <patternFill patternType="solid">
        <fgColor rgb="FFFFFF00"/>
        <bgColor rgb="FFFFFF00"/>
      </patternFill>
    </fill>
    <fill>
      <patternFill patternType="solid">
        <fgColor rgb="FFFFFFFF"/>
        <bgColor rgb="FFFFFFFF"/>
      </patternFill>
    </fill>
    <fill>
      <patternFill patternType="solid">
        <fgColor rgb="FFFF9900"/>
        <bgColor rgb="FFFF9900"/>
      </patternFill>
    </fill>
    <fill>
      <patternFill patternType="solid">
        <fgColor rgb="FF002E5F"/>
        <bgColor rgb="FF002E5F"/>
      </patternFill>
    </fill>
    <fill>
      <patternFill patternType="solid">
        <fgColor rgb="FFCCCCCC"/>
        <bgColor rgb="FFCCCCCC"/>
      </patternFill>
    </fill>
    <fill>
      <patternFill patternType="solid">
        <fgColor rgb="FFF8C69E"/>
        <bgColor rgb="FFF8C69E"/>
      </patternFill>
    </fill>
    <fill>
      <patternFill patternType="solid">
        <fgColor rgb="FF00B0F0"/>
        <bgColor rgb="FF00B0F0"/>
      </patternFill>
    </fill>
    <fill>
      <patternFill patternType="solid">
        <fgColor rgb="FF002A5F"/>
        <bgColor rgb="FF002A5F"/>
      </patternFill>
    </fill>
    <fill>
      <patternFill patternType="solid">
        <fgColor rgb="FF48668C"/>
        <bgColor rgb="FF48668C"/>
      </patternFill>
    </fill>
    <fill>
      <patternFill patternType="solid">
        <fgColor rgb="FF6D85A3"/>
        <bgColor rgb="FF6D85A3"/>
      </patternFill>
    </fill>
    <fill>
      <patternFill patternType="solid">
        <fgColor rgb="FFB6C2D1"/>
        <bgColor rgb="FFB6C2D1"/>
      </patternFill>
    </fill>
    <fill>
      <patternFill patternType="solid">
        <fgColor rgb="FFF3A05B"/>
        <bgColor rgb="FFF3A05B"/>
      </patternFill>
    </fill>
    <fill>
      <patternFill patternType="solid">
        <fgColor rgb="FFEF7D1B"/>
        <bgColor rgb="FFEF7D1B"/>
      </patternFill>
    </fill>
    <fill>
      <patternFill patternType="solid">
        <fgColor rgb="FFEAF1DD"/>
        <bgColor rgb="FFEAF1DD"/>
      </patternFill>
    </fill>
    <fill>
      <patternFill patternType="solid">
        <fgColor rgb="FFEBF1DE"/>
        <bgColor rgb="FFEBF1DE"/>
      </patternFill>
    </fill>
    <fill>
      <patternFill patternType="solid">
        <fgColor rgb="FFF2DBDB"/>
        <bgColor rgb="FFF2DBDB"/>
      </patternFill>
    </fill>
    <fill>
      <patternFill patternType="solid">
        <fgColor rgb="FFC6D9F0"/>
        <bgColor rgb="FFC6D9F0"/>
      </patternFill>
    </fill>
    <fill>
      <patternFill patternType="solid">
        <fgColor rgb="FFFBD4B4"/>
        <bgColor rgb="FFFBD4B4"/>
      </patternFill>
    </fill>
    <fill>
      <patternFill patternType="solid">
        <fgColor rgb="FFCCC0D9"/>
        <bgColor rgb="FFCCC0D9"/>
      </patternFill>
    </fill>
    <fill>
      <patternFill patternType="solid">
        <fgColor rgb="FFC4BD97"/>
        <bgColor rgb="FFC4BD97"/>
      </patternFill>
    </fill>
    <fill>
      <patternFill patternType="solid">
        <fgColor rgb="FF5F497A"/>
        <bgColor rgb="FF5F497A"/>
      </patternFill>
    </fill>
    <fill>
      <patternFill patternType="solid">
        <fgColor rgb="FF366092"/>
        <bgColor rgb="FF366092"/>
      </patternFill>
    </fill>
    <fill>
      <patternFill patternType="solid">
        <fgColor rgb="FF953734"/>
        <bgColor rgb="FF953734"/>
      </patternFill>
    </fill>
    <fill>
      <patternFill patternType="solid">
        <fgColor rgb="FF76923C"/>
        <bgColor rgb="FF76923C"/>
      </patternFill>
    </fill>
    <fill>
      <patternFill patternType="solid">
        <fgColor rgb="FF7F7F7F"/>
        <bgColor rgb="FF7F7F7F"/>
      </patternFill>
    </fill>
    <fill>
      <patternFill patternType="solid">
        <fgColor rgb="FFB8CCE4"/>
        <bgColor rgb="FFB8CCE4"/>
      </patternFill>
    </fill>
    <fill>
      <patternFill patternType="solid">
        <fgColor rgb="FFD8D8D8"/>
        <bgColor rgb="FFD8D8D8"/>
      </patternFill>
    </fill>
  </fills>
  <borders count="57">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medium">
        <color rgb="FFCCCCCC"/>
      </left>
      <bottom style="medium">
        <color rgb="FFCCCCCC"/>
      </bottom>
    </border>
    <border>
      <bottom style="medium">
        <color rgb="FFCCCCCC"/>
      </bottom>
    </border>
    <border>
      <right style="medium">
        <color rgb="FFCCCCCC"/>
      </right>
      <bottom style="medium">
        <color rgb="FFCCCCCC"/>
      </bottom>
    </border>
    <border>
      <left style="medium">
        <color rgb="FFCCCCCC"/>
      </left>
      <right style="medium">
        <color rgb="FFCCCCCC"/>
      </right>
      <bottom style="medium">
        <color rgb="FFCCCCCC"/>
      </bottom>
    </border>
    <border>
      <left style="medium">
        <color rgb="FFCCCCCC"/>
      </left>
      <top style="medium">
        <color rgb="FFCCCCCC"/>
      </top>
      <bottom style="medium">
        <color rgb="FFCCCCCC"/>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medium">
        <color rgb="FFCCCCCC"/>
      </left>
      <top style="medium">
        <color rgb="FFCCCCCC"/>
      </top>
    </border>
    <border>
      <left/>
      <right/>
      <top/>
      <bottom/>
    </border>
    <border>
      <left style="medium">
        <color rgb="FF000000"/>
      </left>
      <right style="medium">
        <color rgb="FF000000"/>
      </right>
      <top style="medium">
        <color rgb="FF000000"/>
      </top>
      <bottom style="medium">
        <color rgb="FF000000"/>
      </bottom>
    </border>
    <border>
      <top style="medium">
        <color rgb="FFCCCCCC"/>
      </top>
      <bottom style="medium">
        <color rgb="FFCCCCCC"/>
      </bottom>
    </border>
    <border>
      <bottom style="thin">
        <color rgb="FF000000"/>
      </bottom>
    </border>
    <border>
      <left style="thin">
        <color rgb="FF000000"/>
      </left>
      <right style="thin">
        <color rgb="FF000000"/>
      </right>
      <top/>
      <bottom style="thin">
        <color rgb="FF000000"/>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border>
    <border>
      <left/>
      <right/>
      <top style="thin">
        <color rgb="FF000000"/>
      </top>
      <bottom/>
    </border>
    <border>
      <left/>
      <right style="thin">
        <color rgb="FF000000"/>
      </right>
      <top style="thin">
        <color rgb="FF000000"/>
      </top>
      <bottom/>
    </border>
    <border>
      <left style="thin">
        <color rgb="FF000000"/>
      </left>
      <right/>
      <top/>
    </border>
    <border>
      <left/>
      <top/>
    </border>
    <border>
      <top/>
    </border>
    <border>
      <right style="thin">
        <color rgb="FF000000"/>
      </right>
      <top/>
    </border>
    <border>
      <left/>
      <right/>
      <top style="medium">
        <color rgb="FF000000"/>
      </top>
      <bottom/>
    </border>
    <border>
      <left/>
      <right/>
      <top/>
      <bottom style="medium">
        <color rgb="FF000000"/>
      </bottom>
    </border>
    <border>
      <right style="double">
        <color rgb="FF000000"/>
      </right>
      <top style="thin">
        <color rgb="FF000000"/>
      </top>
      <bottom style="thin">
        <color rgb="FF000000"/>
      </bottom>
    </border>
    <border>
      <left style="double">
        <color rgb="FF000000"/>
      </left>
      <top style="thin">
        <color rgb="FF000000"/>
      </top>
      <bottom style="thin">
        <color rgb="FF000000"/>
      </bottom>
    </border>
    <border>
      <left/>
      <top style="thin">
        <color rgb="FF000000"/>
      </top>
      <bottom style="thin">
        <color rgb="FF000000"/>
      </bottom>
    </border>
    <border>
      <top style="thin">
        <color rgb="FF000000"/>
      </top>
    </border>
    <border>
      <right style="thin">
        <color rgb="FF000000"/>
      </right>
      <top style="thin">
        <color rgb="FF000000"/>
      </top>
    </border>
    <border>
      <left style="thin">
        <color rgb="FF000000"/>
      </left>
      <right style="double">
        <color rgb="FF000000"/>
      </right>
      <top style="thin">
        <color rgb="FF000000"/>
      </top>
      <bottom style="thin">
        <color rgb="FF000000"/>
      </bottom>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right/>
      <top style="thin">
        <color rgb="FF000000"/>
      </top>
      <bottom/>
    </border>
    <border>
      <left style="thin">
        <color rgb="FF000000"/>
      </left>
      <top/>
      <bottom/>
    </border>
    <border>
      <right/>
      <top/>
      <bottom/>
    </border>
    <border>
      <left/>
      <right style="thin">
        <color rgb="FF000000"/>
      </right>
      <top/>
      <bottom/>
    </border>
    <border>
      <left style="thin">
        <color rgb="FF000000"/>
      </left>
      <top/>
      <bottom style="thin">
        <color rgb="FF000000"/>
      </bottom>
    </border>
    <border>
      <left/>
      <right/>
      <bottom style="thin">
        <color rgb="FF000000"/>
      </bottom>
    </border>
    <border>
      <left style="thin">
        <color rgb="FF000000"/>
      </left>
      <right style="thin">
        <color rgb="FF000000"/>
      </right>
    </border>
    <border>
      <left style="thin">
        <color rgb="FF000000"/>
      </left>
      <right/>
      <top/>
      <bottom/>
    </border>
    <border>
      <left/>
      <right/>
      <bottom/>
    </border>
    <border>
      <left/>
      <top/>
      <bottom/>
    </border>
    <border>
      <top/>
      <bottom/>
    </border>
    <border>
      <left/>
      <right/>
      <top/>
    </border>
    <border>
      <left/>
      <right style="thin">
        <color rgb="FF000000"/>
      </right>
      <top/>
    </border>
    <border>
      <left style="thin">
        <color rgb="FF000000"/>
      </left>
      <top style="thin">
        <color rgb="FF000000"/>
      </top>
    </border>
  </borders>
  <cellStyleXfs count="1">
    <xf borderId="0" fillId="0" fontId="0" numFmtId="0" applyAlignment="1" applyFont="1"/>
  </cellStyleXfs>
  <cellXfs count="463">
    <xf borderId="0" fillId="0" fontId="0" numFmtId="0" xfId="0" applyAlignment="1" applyFont="1">
      <alignment readingOrder="0" shrinkToFit="0" vertical="bottom" wrapText="0"/>
    </xf>
    <xf borderId="0" fillId="2" fontId="0" numFmtId="0" xfId="0" applyAlignment="1" applyFill="1" applyFont="1">
      <alignment shrinkToFit="0" vertical="top" wrapText="1"/>
    </xf>
    <xf borderId="0" fillId="2" fontId="1" numFmtId="0" xfId="0" applyAlignment="1" applyFont="1">
      <alignment shrinkToFit="0" vertical="top" wrapText="1"/>
    </xf>
    <xf borderId="0" fillId="0" fontId="2" numFmtId="0" xfId="0" applyAlignment="1" applyFont="1">
      <alignment vertical="bottom"/>
    </xf>
    <xf borderId="1" fillId="0" fontId="3" numFmtId="0" xfId="0" applyAlignment="1" applyBorder="1" applyFont="1">
      <alignment shrinkToFit="0" vertical="top" wrapText="1"/>
    </xf>
    <xf borderId="1" fillId="0" fontId="4" numFmtId="0" xfId="0" applyAlignment="1" applyBorder="1" applyFont="1">
      <alignment shrinkToFit="0" vertical="top" wrapText="1"/>
    </xf>
    <xf borderId="1" fillId="0" fontId="5" numFmtId="0" xfId="0" applyAlignment="1" applyBorder="1" applyFont="1">
      <alignment shrinkToFit="0" vertical="top" wrapText="1"/>
    </xf>
    <xf borderId="1" fillId="0" fontId="6" numFmtId="0" xfId="0" applyAlignment="1" applyBorder="1" applyFont="1">
      <alignment shrinkToFit="0" vertical="top" wrapText="1"/>
    </xf>
    <xf borderId="0" fillId="0" fontId="7" numFmtId="0" xfId="0" applyAlignment="1" applyFont="1">
      <alignment readingOrder="0" shrinkToFit="0" vertical="top" wrapText="1"/>
    </xf>
    <xf borderId="0" fillId="0" fontId="0" numFmtId="0" xfId="0" applyAlignment="1" applyFont="1">
      <alignment shrinkToFit="0" vertical="bottom" wrapText="1"/>
    </xf>
    <xf borderId="1" fillId="0" fontId="8" numFmtId="0" xfId="0" applyAlignment="1" applyBorder="1" applyFont="1">
      <alignment shrinkToFit="0" vertical="top" wrapText="1"/>
    </xf>
    <xf borderId="1" fillId="0" fontId="9" numFmtId="0" xfId="0" applyAlignment="1" applyBorder="1" applyFont="1">
      <alignment horizontal="center" shrinkToFit="0" vertical="top" wrapText="1"/>
    </xf>
    <xf borderId="1" fillId="0" fontId="5" numFmtId="0" xfId="0" applyAlignment="1" applyBorder="1" applyFont="1">
      <alignment horizontal="center" shrinkToFit="0" vertical="top" wrapText="1"/>
    </xf>
    <xf borderId="1" fillId="0" fontId="10" numFmtId="0" xfId="0" applyAlignment="1" applyBorder="1" applyFont="1">
      <alignment shrinkToFit="0" vertical="top" wrapText="1"/>
    </xf>
    <xf borderId="0" fillId="0" fontId="11" numFmtId="0" xfId="0" applyFont="1"/>
    <xf borderId="0" fillId="0" fontId="11" numFmtId="0" xfId="0" applyAlignment="1" applyFont="1">
      <alignment horizontal="center"/>
    </xf>
    <xf borderId="0" fillId="0" fontId="12" numFmtId="0" xfId="0" applyAlignment="1" applyFont="1">
      <alignment horizontal="center"/>
    </xf>
    <xf borderId="0" fillId="0" fontId="13" numFmtId="0" xfId="0" applyAlignment="1" applyFont="1">
      <alignment horizontal="center"/>
    </xf>
    <xf borderId="0" fillId="0" fontId="14" numFmtId="0" xfId="0" applyFont="1"/>
    <xf borderId="1" fillId="0" fontId="13" numFmtId="0" xfId="0" applyBorder="1" applyFont="1"/>
    <xf borderId="1" fillId="3" fontId="0" numFmtId="0" xfId="0" applyBorder="1" applyFill="1" applyFont="1"/>
    <xf borderId="1" fillId="4" fontId="0" numFmtId="0" xfId="0" applyBorder="1" applyFill="1" applyFont="1"/>
    <xf borderId="1" fillId="5" fontId="0" numFmtId="0" xfId="0" applyBorder="1" applyFill="1" applyFont="1"/>
    <xf borderId="1" fillId="6" fontId="0" numFmtId="0" xfId="0" applyBorder="1" applyFill="1" applyFont="1"/>
    <xf borderId="1" fillId="7" fontId="0" numFmtId="0" xfId="0" applyBorder="1" applyFill="1" applyFont="1"/>
    <xf borderId="1" fillId="8" fontId="2" numFmtId="0" xfId="0" applyAlignment="1" applyBorder="1" applyFill="1" applyFont="1">
      <alignment readingOrder="0" shrinkToFit="0" vertical="bottom" wrapText="0"/>
    </xf>
    <xf borderId="1" fillId="8" fontId="0" numFmtId="0" xfId="0" applyAlignment="1" applyBorder="1" applyFont="1">
      <alignment horizontal="right" readingOrder="0" shrinkToFit="0" vertical="bottom" wrapText="0"/>
    </xf>
    <xf borderId="0" fillId="2" fontId="4" numFmtId="0" xfId="0" applyFont="1"/>
    <xf borderId="0" fillId="2" fontId="5" numFmtId="0" xfId="0" applyAlignment="1" applyFont="1">
      <alignment shrinkToFit="0" vertical="top" wrapText="1"/>
    </xf>
    <xf borderId="0" fillId="0" fontId="13" numFmtId="0" xfId="0" applyAlignment="1" applyFont="1">
      <alignment shrinkToFit="0" wrapText="1"/>
    </xf>
    <xf borderId="2" fillId="0" fontId="5" numFmtId="0" xfId="0" applyAlignment="1" applyBorder="1" applyFont="1">
      <alignment shrinkToFit="0" vertical="center" wrapText="1"/>
    </xf>
    <xf borderId="1" fillId="0" fontId="0" numFmtId="0" xfId="0" applyAlignment="1" applyBorder="1" applyFont="1">
      <alignment shrinkToFit="0" vertical="bottom" wrapText="0"/>
    </xf>
    <xf borderId="1" fillId="0" fontId="0" numFmtId="0" xfId="0" applyBorder="1" applyFont="1"/>
    <xf borderId="0" fillId="0" fontId="13" numFmtId="0" xfId="0" applyFont="1"/>
    <xf borderId="2" fillId="0" fontId="15" numFmtId="0" xfId="0" applyAlignment="1" applyBorder="1" applyFont="1">
      <alignment readingOrder="0" shrinkToFit="0" vertical="center" wrapText="1"/>
    </xf>
    <xf borderId="1" fillId="0" fontId="0" numFmtId="164" xfId="0" applyBorder="1" applyFont="1" applyNumberFormat="1"/>
    <xf borderId="2" fillId="0" fontId="16" numFmtId="0" xfId="0" applyAlignment="1" applyBorder="1" applyFont="1">
      <alignment readingOrder="0" shrinkToFit="0" vertical="top" wrapText="1"/>
    </xf>
    <xf borderId="1" fillId="0" fontId="5" numFmtId="0" xfId="0" applyAlignment="1" applyBorder="1" applyFont="1">
      <alignment horizontal="left" readingOrder="0" shrinkToFit="0" vertical="top" wrapText="1"/>
    </xf>
    <xf borderId="1" fillId="0" fontId="5" numFmtId="0" xfId="0" applyAlignment="1" applyBorder="1" applyFont="1">
      <alignment horizontal="left" shrinkToFit="0" vertical="top" wrapText="1"/>
    </xf>
    <xf borderId="0" fillId="0" fontId="0" numFmtId="0" xfId="0" applyAlignment="1" applyFont="1">
      <alignment horizontal="left" shrinkToFit="0" vertical="top" wrapText="1"/>
    </xf>
    <xf borderId="3" fillId="0" fontId="13" numFmtId="0" xfId="0" applyBorder="1" applyFont="1"/>
    <xf borderId="0" fillId="0" fontId="13" numFmtId="164" xfId="0" applyFont="1" applyNumberFormat="1"/>
    <xf borderId="0" fillId="0" fontId="8" numFmtId="0" xfId="0" applyAlignment="1" applyFont="1">
      <alignment shrinkToFit="0" vertical="top" wrapText="1"/>
    </xf>
    <xf borderId="0" fillId="0" fontId="17" numFmtId="0" xfId="0" applyAlignment="1" applyFont="1">
      <alignment horizontal="center" shrinkToFit="0" wrapText="1"/>
    </xf>
    <xf borderId="0" fillId="0" fontId="18" numFmtId="0" xfId="0" applyAlignment="1" applyFont="1">
      <alignment shrinkToFit="0" wrapText="1"/>
    </xf>
    <xf borderId="4" fillId="0" fontId="17" numFmtId="0" xfId="0" applyAlignment="1" applyBorder="1" applyFont="1">
      <alignment horizontal="center" shrinkToFit="0" wrapText="1"/>
    </xf>
    <xf borderId="5" fillId="0" fontId="13" numFmtId="0" xfId="0" applyBorder="1" applyFont="1"/>
    <xf borderId="6" fillId="0" fontId="13" numFmtId="0" xfId="0" applyBorder="1" applyFont="1"/>
    <xf borderId="7" fillId="0" fontId="18" numFmtId="0" xfId="0" applyAlignment="1" applyBorder="1" applyFont="1">
      <alignment shrinkToFit="0" wrapText="1"/>
    </xf>
    <xf borderId="8" fillId="0" fontId="18" numFmtId="0" xfId="0" applyAlignment="1" applyBorder="1" applyFont="1">
      <alignment shrinkToFit="0" wrapText="1"/>
    </xf>
    <xf borderId="1" fillId="0" fontId="13" numFmtId="164" xfId="0" applyBorder="1" applyFont="1" applyNumberFormat="1"/>
    <xf borderId="0" fillId="0" fontId="18" numFmtId="0" xfId="0" applyAlignment="1" applyFont="1">
      <alignment horizontal="center" shrinkToFit="0" wrapText="1"/>
    </xf>
    <xf borderId="9" fillId="0" fontId="18" numFmtId="0" xfId="0" applyAlignment="1" applyBorder="1" applyFont="1">
      <alignment horizontal="center" readingOrder="0" shrinkToFit="0" wrapText="1"/>
    </xf>
    <xf borderId="10" fillId="0" fontId="18" numFmtId="0" xfId="0" applyAlignment="1" applyBorder="1" applyFont="1">
      <alignment horizontal="center" shrinkToFit="0" wrapText="1"/>
    </xf>
    <xf borderId="11" fillId="0" fontId="18" numFmtId="0" xfId="0" applyAlignment="1" applyBorder="1" applyFont="1">
      <alignment horizontal="center" shrinkToFit="0" wrapText="1"/>
    </xf>
    <xf borderId="12" fillId="0" fontId="18" numFmtId="0" xfId="0" applyAlignment="1" applyBorder="1" applyFont="1">
      <alignment shrinkToFit="0" wrapText="1"/>
    </xf>
    <xf borderId="1" fillId="0" fontId="18" numFmtId="0" xfId="0" applyAlignment="1" applyBorder="1" applyFont="1">
      <alignment shrinkToFit="0" wrapText="1"/>
    </xf>
    <xf borderId="9" fillId="0" fontId="13" numFmtId="0" xfId="0" applyAlignment="1" applyBorder="1" applyFont="1">
      <alignment horizontal="center"/>
    </xf>
    <xf borderId="1" fillId="0" fontId="17" numFmtId="0" xfId="0" applyAlignment="1" applyBorder="1" applyFont="1">
      <alignment shrinkToFit="0" wrapText="1"/>
    </xf>
    <xf borderId="10" fillId="0" fontId="13" numFmtId="0" xfId="0" applyBorder="1" applyFont="1"/>
    <xf borderId="1" fillId="8" fontId="18" numFmtId="0" xfId="0" applyAlignment="1" applyBorder="1" applyFont="1">
      <alignment horizontal="right" shrinkToFit="0" wrapText="1"/>
    </xf>
    <xf borderId="11" fillId="0" fontId="13" numFmtId="0" xfId="0" applyBorder="1" applyFont="1"/>
    <xf borderId="1" fillId="9" fontId="18" numFmtId="0" xfId="0" applyAlignment="1" applyBorder="1" applyFill="1" applyFont="1">
      <alignment horizontal="right" shrinkToFit="0" wrapText="1"/>
    </xf>
    <xf borderId="0" fillId="0" fontId="0" numFmtId="0" xfId="0" applyFont="1"/>
    <xf borderId="0" fillId="0" fontId="0" numFmtId="0" xfId="0" applyAlignment="1" applyFont="1">
      <alignment readingOrder="0"/>
    </xf>
    <xf borderId="0" fillId="0" fontId="17" numFmtId="0" xfId="0" applyAlignment="1" applyFont="1">
      <alignment shrinkToFit="0" wrapText="1"/>
    </xf>
    <xf borderId="13" fillId="9" fontId="18" numFmtId="0" xfId="0" applyAlignment="1" applyBorder="1" applyFont="1">
      <alignment horizontal="right" shrinkToFit="0" wrapText="1"/>
    </xf>
    <xf borderId="14" fillId="0" fontId="17" numFmtId="0" xfId="0" applyAlignment="1" applyBorder="1" applyFont="1">
      <alignment shrinkToFit="0" wrapText="1"/>
    </xf>
    <xf borderId="14" fillId="8" fontId="18" numFmtId="0" xfId="0" applyAlignment="1" applyBorder="1" applyFont="1">
      <alignment horizontal="right" shrinkToFit="0" wrapText="1"/>
    </xf>
    <xf borderId="14" fillId="9" fontId="18" numFmtId="0" xfId="0" applyAlignment="1" applyBorder="1" applyFont="1">
      <alignment horizontal="right" shrinkToFit="0" wrapText="1"/>
    </xf>
    <xf borderId="8" fillId="0" fontId="17" numFmtId="0" xfId="0" applyAlignment="1" applyBorder="1" applyFont="1">
      <alignment horizontal="center" shrinkToFit="0" wrapText="1"/>
    </xf>
    <xf borderId="15" fillId="0" fontId="13" numFmtId="0" xfId="0" applyBorder="1" applyFont="1"/>
    <xf borderId="1" fillId="9" fontId="18" numFmtId="164" xfId="0" applyAlignment="1" applyBorder="1" applyFont="1" applyNumberFormat="1">
      <alignment horizontal="right" shrinkToFit="0" wrapText="1"/>
    </xf>
    <xf borderId="0" fillId="0" fontId="0" numFmtId="10" xfId="0" applyFont="1" applyNumberFormat="1"/>
    <xf borderId="0" fillId="0" fontId="11" numFmtId="0" xfId="0" applyAlignment="1" applyFont="1">
      <alignment horizontal="center" readingOrder="0"/>
    </xf>
    <xf borderId="16" fillId="0" fontId="11" numFmtId="0" xfId="0" applyAlignment="1" applyBorder="1" applyFont="1">
      <alignment horizontal="center" readingOrder="0" shrinkToFit="0" vertical="bottom" wrapText="0"/>
    </xf>
    <xf borderId="16" fillId="0" fontId="13" numFmtId="0" xfId="0" applyBorder="1" applyFont="1"/>
    <xf borderId="1" fillId="0" fontId="0" numFmtId="0" xfId="0" applyAlignment="1" applyBorder="1" applyFont="1">
      <alignment horizontal="right" shrinkToFit="0" vertical="bottom" wrapText="0"/>
    </xf>
    <xf borderId="9" fillId="0" fontId="13" numFmtId="0" xfId="0" applyAlignment="1" applyBorder="1" applyFont="1">
      <alignment horizontal="center" readingOrder="0"/>
    </xf>
    <xf borderId="0" fillId="0" fontId="19" numFmtId="0" xfId="0" applyFont="1"/>
    <xf borderId="1" fillId="0" fontId="11" numFmtId="0" xfId="0" applyAlignment="1" applyBorder="1" applyFont="1">
      <alignment shrinkToFit="0" vertical="bottom" wrapText="0"/>
    </xf>
    <xf borderId="1" fillId="0" fontId="20" numFmtId="0" xfId="0" applyAlignment="1" applyBorder="1" applyFont="1">
      <alignment shrinkToFit="0" vertical="bottom" wrapText="0"/>
    </xf>
    <xf borderId="1" fillId="0" fontId="20" numFmtId="0" xfId="0" applyAlignment="1" applyBorder="1" applyFont="1">
      <alignment vertical="bottom"/>
    </xf>
    <xf borderId="1" fillId="0" fontId="20" numFmtId="164" xfId="0" applyAlignment="1" applyBorder="1" applyFont="1" applyNumberFormat="1">
      <alignment horizontal="right" shrinkToFit="0" vertical="bottom" wrapText="0"/>
    </xf>
    <xf borderId="1" fillId="0" fontId="13" numFmtId="0" xfId="0" applyAlignment="1" applyBorder="1" applyFont="1">
      <alignment readingOrder="0" shrinkToFit="0" wrapText="1"/>
    </xf>
    <xf borderId="1" fillId="0" fontId="0" numFmtId="0" xfId="0" applyAlignment="1" applyBorder="1" applyFont="1">
      <alignment readingOrder="0" shrinkToFit="0" vertical="bottom" wrapText="0"/>
    </xf>
    <xf borderId="1" fillId="0" fontId="13" numFmtId="0" xfId="0" applyAlignment="1" applyBorder="1" applyFont="1">
      <alignment readingOrder="0"/>
    </xf>
    <xf borderId="1" fillId="10" fontId="13" numFmtId="0" xfId="0" applyBorder="1" applyFill="1" applyFont="1"/>
    <xf borderId="1" fillId="11" fontId="14" numFmtId="0" xfId="0" applyBorder="1" applyFill="1" applyFont="1"/>
    <xf borderId="1" fillId="8" fontId="0" numFmtId="0" xfId="0" applyBorder="1" applyFont="1"/>
    <xf borderId="0" fillId="0" fontId="13" numFmtId="0" xfId="0" applyAlignment="1" applyFont="1">
      <alignment readingOrder="0"/>
    </xf>
    <xf borderId="0" fillId="0" fontId="4" numFmtId="0" xfId="0" applyAlignment="1" applyFont="1">
      <alignment horizontal="left" shrinkToFit="0" vertical="top" wrapText="1"/>
    </xf>
    <xf borderId="0" fillId="0" fontId="5" numFmtId="0" xfId="0" applyAlignment="1" applyFont="1">
      <alignment horizontal="left" shrinkToFit="0" vertical="top" wrapText="1"/>
    </xf>
    <xf borderId="0" fillId="0" fontId="21" numFmtId="0" xfId="0" applyAlignment="1" applyFont="1">
      <alignment horizontal="left" shrinkToFit="0" vertical="top" wrapText="1"/>
    </xf>
    <xf borderId="0" fillId="0" fontId="4" numFmtId="0" xfId="0" applyAlignment="1" applyFont="1">
      <alignment horizontal="left" readingOrder="0" shrinkToFit="0" vertical="top" wrapText="1"/>
    </xf>
    <xf borderId="9" fillId="7" fontId="17" numFmtId="0" xfId="0" applyAlignment="1" applyBorder="1" applyFont="1">
      <alignment horizontal="center"/>
    </xf>
    <xf borderId="9" fillId="3" fontId="20" numFmtId="0" xfId="0" applyAlignment="1" applyBorder="1" applyFont="1">
      <alignment horizontal="center"/>
    </xf>
    <xf borderId="9" fillId="4" fontId="20" numFmtId="0" xfId="0" applyAlignment="1" applyBorder="1" applyFont="1">
      <alignment horizontal="center"/>
    </xf>
    <xf borderId="9" fillId="6" fontId="20" numFmtId="0" xfId="0" applyAlignment="1" applyBorder="1" applyFont="1">
      <alignment horizontal="center"/>
    </xf>
    <xf borderId="1" fillId="7" fontId="17" numFmtId="0" xfId="0" applyAlignment="1" applyBorder="1" applyFont="1">
      <alignment horizontal="left"/>
    </xf>
    <xf borderId="1" fillId="7" fontId="17" numFmtId="0" xfId="0" applyAlignment="1" applyBorder="1" applyFont="1">
      <alignment horizontal="left" readingOrder="0"/>
    </xf>
    <xf borderId="1" fillId="3" fontId="17" numFmtId="0" xfId="0" applyAlignment="1" applyBorder="1" applyFont="1">
      <alignment horizontal="left"/>
    </xf>
    <xf borderId="1" fillId="3" fontId="17" numFmtId="0" xfId="0" applyAlignment="1" applyBorder="1" applyFont="1">
      <alignment horizontal="left" readingOrder="0"/>
    </xf>
    <xf borderId="1" fillId="4" fontId="17" numFmtId="0" xfId="0" applyAlignment="1" applyBorder="1" applyFont="1">
      <alignment horizontal="left"/>
    </xf>
    <xf borderId="1" fillId="4" fontId="17" numFmtId="0" xfId="0" applyAlignment="1" applyBorder="1" applyFont="1">
      <alignment horizontal="left" readingOrder="0"/>
    </xf>
    <xf borderId="1" fillId="6" fontId="17" numFmtId="0" xfId="0" applyAlignment="1" applyBorder="1" applyFont="1">
      <alignment horizontal="left"/>
    </xf>
    <xf borderId="1" fillId="6" fontId="17" numFmtId="0" xfId="0" applyAlignment="1" applyBorder="1" applyFont="1">
      <alignment horizontal="left" readingOrder="0"/>
    </xf>
    <xf borderId="17" fillId="8" fontId="18" numFmtId="0" xfId="0" applyAlignment="1" applyBorder="1" applyFont="1">
      <alignment horizontal="left" readingOrder="0"/>
    </xf>
    <xf borderId="17" fillId="8" fontId="18" numFmtId="0" xfId="0" applyAlignment="1" applyBorder="1" applyFont="1">
      <alignment horizontal="left"/>
    </xf>
    <xf borderId="17" fillId="7" fontId="18" numFmtId="0" xfId="0" applyAlignment="1" applyBorder="1" applyFont="1">
      <alignment horizontal="left"/>
    </xf>
    <xf borderId="17" fillId="3" fontId="18" numFmtId="0" xfId="0" applyAlignment="1" applyBorder="1" applyFont="1">
      <alignment horizontal="left"/>
    </xf>
    <xf borderId="17" fillId="4" fontId="18" numFmtId="0" xfId="0" applyAlignment="1" applyBorder="1" applyFont="1">
      <alignment horizontal="left"/>
    </xf>
    <xf borderId="17" fillId="6" fontId="22" numFmtId="0" xfId="0" applyAlignment="1" applyBorder="1" applyFont="1">
      <alignment horizontal="left"/>
    </xf>
    <xf borderId="17" fillId="8" fontId="22" numFmtId="0" xfId="0" applyAlignment="1" applyBorder="1" applyFont="1">
      <alignment horizontal="left"/>
    </xf>
    <xf borderId="1" fillId="8" fontId="18" numFmtId="0" xfId="0" applyAlignment="1" applyBorder="1" applyFont="1">
      <alignment horizontal="left"/>
    </xf>
    <xf borderId="1" fillId="3" fontId="18" numFmtId="0" xfId="0" applyAlignment="1" applyBorder="1" applyFont="1">
      <alignment horizontal="left"/>
    </xf>
    <xf borderId="1" fillId="4" fontId="18" numFmtId="0" xfId="0" applyAlignment="1" applyBorder="1" applyFont="1">
      <alignment horizontal="left"/>
    </xf>
    <xf borderId="1" fillId="8" fontId="22" numFmtId="0" xfId="0" applyAlignment="1" applyBorder="1" applyFont="1">
      <alignment horizontal="left"/>
    </xf>
    <xf borderId="1" fillId="6" fontId="22" numFmtId="0" xfId="0" applyAlignment="1" applyBorder="1" applyFont="1">
      <alignment horizontal="left"/>
    </xf>
    <xf borderId="1" fillId="8" fontId="2" numFmtId="0" xfId="0" applyAlignment="1" applyBorder="1" applyFont="1">
      <alignment horizontal="left"/>
    </xf>
    <xf borderId="18" fillId="7" fontId="18" numFmtId="0" xfId="0" applyAlignment="1" applyBorder="1" applyFont="1">
      <alignment horizontal="left"/>
    </xf>
    <xf borderId="19" fillId="7" fontId="18" numFmtId="0" xfId="0" applyAlignment="1" applyBorder="1" applyFont="1">
      <alignment horizontal="left"/>
    </xf>
    <xf borderId="18" fillId="3" fontId="18" numFmtId="0" xfId="0" applyAlignment="1" applyBorder="1" applyFont="1">
      <alignment horizontal="left"/>
    </xf>
    <xf borderId="19" fillId="3" fontId="18" numFmtId="0" xfId="0" applyAlignment="1" applyBorder="1" applyFont="1">
      <alignment horizontal="left"/>
    </xf>
    <xf borderId="20" fillId="3" fontId="18" numFmtId="0" xfId="0" applyAlignment="1" applyBorder="1" applyFont="1">
      <alignment horizontal="left"/>
    </xf>
    <xf borderId="18" fillId="4" fontId="18" numFmtId="0" xfId="0" applyAlignment="1" applyBorder="1" applyFont="1">
      <alignment horizontal="left"/>
    </xf>
    <xf borderId="19" fillId="4" fontId="18" numFmtId="0" xfId="0" applyAlignment="1" applyBorder="1" applyFont="1">
      <alignment horizontal="left"/>
    </xf>
    <xf borderId="20" fillId="4" fontId="18" numFmtId="0" xfId="0" applyAlignment="1" applyBorder="1" applyFont="1">
      <alignment horizontal="left"/>
    </xf>
    <xf borderId="18" fillId="6" fontId="22" numFmtId="0" xfId="0" applyAlignment="1" applyBorder="1" applyFont="1">
      <alignment horizontal="left"/>
    </xf>
    <xf borderId="19" fillId="6" fontId="22" numFmtId="0" xfId="0" applyAlignment="1" applyBorder="1" applyFont="1">
      <alignment horizontal="left"/>
    </xf>
    <xf borderId="20" fillId="6" fontId="22" numFmtId="0" xfId="0" applyAlignment="1" applyBorder="1" applyFont="1">
      <alignment horizontal="left"/>
    </xf>
    <xf borderId="21" fillId="7" fontId="17" numFmtId="0" xfId="0" applyAlignment="1" applyBorder="1" applyFont="1">
      <alignment horizontal="center"/>
    </xf>
    <xf borderId="22" fillId="0" fontId="13" numFmtId="0" xfId="0" applyBorder="1" applyFont="1"/>
    <xf borderId="21" fillId="3" fontId="17" numFmtId="0" xfId="0" applyAlignment="1" applyBorder="1" applyFont="1">
      <alignment horizontal="center"/>
    </xf>
    <xf borderId="23" fillId="0" fontId="13" numFmtId="0" xfId="0" applyBorder="1" applyFont="1"/>
    <xf borderId="21" fillId="4" fontId="17" numFmtId="0" xfId="0" applyAlignment="1" applyBorder="1" applyFont="1">
      <alignment horizontal="center"/>
    </xf>
    <xf borderId="21" fillId="6" fontId="23" numFmtId="0" xfId="0" applyAlignment="1" applyBorder="1" applyFont="1">
      <alignment horizontal="center"/>
    </xf>
    <xf borderId="1" fillId="3" fontId="18" numFmtId="0" xfId="0" applyAlignment="1" applyBorder="1" applyFont="1">
      <alignment horizontal="left" readingOrder="0"/>
    </xf>
    <xf borderId="1" fillId="6" fontId="23" numFmtId="0" xfId="0" applyAlignment="1" applyBorder="1" applyFont="1">
      <alignment horizontal="left"/>
    </xf>
    <xf borderId="1" fillId="6" fontId="23" numFmtId="0" xfId="0" applyAlignment="1" applyBorder="1" applyFont="1">
      <alignment horizontal="left" readingOrder="0"/>
    </xf>
    <xf borderId="1" fillId="7" fontId="18" numFmtId="0" xfId="0" applyAlignment="1" applyBorder="1" applyFont="1">
      <alignment horizontal="left"/>
    </xf>
    <xf borderId="1" fillId="7" fontId="18" numFmtId="164" xfId="0" applyAlignment="1" applyBorder="1" applyFont="1" applyNumberFormat="1">
      <alignment horizontal="left"/>
    </xf>
    <xf borderId="1" fillId="3" fontId="18" numFmtId="164" xfId="0" applyAlignment="1" applyBorder="1" applyFont="1" applyNumberFormat="1">
      <alignment horizontal="left"/>
    </xf>
    <xf borderId="1" fillId="4" fontId="18" numFmtId="164" xfId="0" applyAlignment="1" applyBorder="1" applyFont="1" applyNumberFormat="1">
      <alignment horizontal="left"/>
    </xf>
    <xf borderId="1" fillId="6" fontId="22" numFmtId="164" xfId="0" applyAlignment="1" applyBorder="1" applyFont="1" applyNumberFormat="1">
      <alignment horizontal="left"/>
    </xf>
    <xf borderId="1" fillId="12" fontId="5" numFmtId="0" xfId="0" applyAlignment="1" applyBorder="1" applyFill="1" applyFont="1">
      <alignment shrinkToFit="0" vertical="top" wrapText="1"/>
    </xf>
    <xf borderId="0" fillId="0" fontId="8" numFmtId="0" xfId="0" applyFont="1"/>
    <xf borderId="1" fillId="0" fontId="24" numFmtId="0" xfId="0" applyAlignment="1" applyBorder="1" applyFont="1">
      <alignment readingOrder="0" shrinkToFit="0" wrapText="1"/>
    </xf>
    <xf borderId="1" fillId="0" fontId="4" numFmtId="0" xfId="0" applyAlignment="1" applyBorder="1" applyFont="1">
      <alignment readingOrder="0" shrinkToFit="0" vertical="top" wrapText="1"/>
    </xf>
    <xf borderId="24" fillId="6" fontId="25" numFmtId="0" xfId="0" applyBorder="1" applyFont="1"/>
    <xf borderId="25" fillId="6" fontId="0" numFmtId="0" xfId="0" applyBorder="1" applyFont="1"/>
    <xf borderId="26" fillId="6" fontId="0" numFmtId="0" xfId="0" applyBorder="1" applyFont="1"/>
    <xf borderId="27" fillId="6" fontId="0" numFmtId="0" xfId="0" applyBorder="1" applyFont="1"/>
    <xf borderId="28" fillId="6" fontId="0" numFmtId="0" xfId="0" applyAlignment="1" applyBorder="1" applyFont="1">
      <alignment horizontal="center" readingOrder="0"/>
    </xf>
    <xf borderId="29" fillId="0" fontId="13" numFmtId="0" xfId="0" applyBorder="1" applyFont="1"/>
    <xf borderId="30" fillId="0" fontId="13" numFmtId="0" xfId="0" applyBorder="1" applyFont="1"/>
    <xf borderId="1" fillId="6" fontId="17" numFmtId="0" xfId="0" applyBorder="1" applyFont="1"/>
    <xf borderId="1" fillId="6" fontId="17" numFmtId="2" xfId="0" applyBorder="1" applyFont="1" applyNumberFormat="1"/>
    <xf borderId="31" fillId="6" fontId="26" numFmtId="0" xfId="0" applyAlignment="1" applyBorder="1" applyFont="1">
      <alignment shrinkToFit="0" vertical="center" wrapText="1"/>
    </xf>
    <xf borderId="1" fillId="0" fontId="0" numFmtId="2" xfId="0" applyBorder="1" applyFont="1" applyNumberFormat="1"/>
    <xf borderId="13" fillId="6" fontId="26" numFmtId="0" xfId="0" applyAlignment="1" applyBorder="1" applyFont="1">
      <alignment shrinkToFit="0" vertical="center" wrapText="1"/>
    </xf>
    <xf borderId="32" fillId="6" fontId="26" numFmtId="0" xfId="0" applyAlignment="1" applyBorder="1" applyFont="1">
      <alignment shrinkToFit="0" vertical="center" wrapText="1"/>
    </xf>
    <xf borderId="0" fillId="0" fontId="0" numFmtId="2" xfId="0" applyFont="1" applyNumberFormat="1"/>
    <xf borderId="9" fillId="5" fontId="25" numFmtId="0" xfId="0" applyBorder="1" applyFont="1"/>
    <xf borderId="9" fillId="5" fontId="0" numFmtId="0" xfId="0" applyAlignment="1" applyBorder="1" applyFont="1">
      <alignment horizontal="center" readingOrder="0"/>
    </xf>
    <xf borderId="1" fillId="5" fontId="17" numFmtId="0" xfId="0" applyBorder="1" applyFont="1"/>
    <xf borderId="1" fillId="5" fontId="17" numFmtId="2" xfId="0" applyBorder="1" applyFont="1" applyNumberFormat="1"/>
    <xf borderId="1" fillId="5" fontId="17" numFmtId="165" xfId="0" applyBorder="1" applyFont="1" applyNumberFormat="1"/>
    <xf borderId="31" fillId="5" fontId="26" numFmtId="0" xfId="0" applyAlignment="1" applyBorder="1" applyFont="1">
      <alignment shrinkToFit="0" vertical="center" wrapText="1"/>
    </xf>
    <xf borderId="13" fillId="5" fontId="26" numFmtId="0" xfId="0" applyAlignment="1" applyBorder="1" applyFont="1">
      <alignment shrinkToFit="0" vertical="center" wrapText="1"/>
    </xf>
    <xf borderId="0" fillId="0" fontId="20" numFmtId="0" xfId="0" applyFont="1"/>
    <xf borderId="1" fillId="0" fontId="2" numFmtId="0" xfId="0" applyAlignment="1" applyBorder="1" applyFont="1">
      <alignment readingOrder="0"/>
    </xf>
    <xf borderId="1" fillId="0" fontId="2" numFmtId="0" xfId="0" applyBorder="1" applyFont="1"/>
    <xf borderId="32" fillId="5" fontId="26" numFmtId="0" xfId="0" applyAlignment="1" applyBorder="1" applyFont="1">
      <alignment shrinkToFit="0" vertical="center" wrapText="1"/>
    </xf>
    <xf borderId="1" fillId="8" fontId="2" numFmtId="0" xfId="0" applyBorder="1" applyFont="1"/>
    <xf borderId="1" fillId="0" fontId="27" numFmtId="0" xfId="0" applyBorder="1" applyFont="1"/>
    <xf borderId="9" fillId="4" fontId="25" numFmtId="0" xfId="0" applyBorder="1" applyFont="1"/>
    <xf borderId="9" fillId="4" fontId="0" numFmtId="0" xfId="0" applyAlignment="1" applyBorder="1" applyFont="1">
      <alignment horizontal="center" readingOrder="0"/>
    </xf>
    <xf borderId="1" fillId="4" fontId="17" numFmtId="0" xfId="0" applyBorder="1" applyFont="1"/>
    <xf borderId="1" fillId="4" fontId="17" numFmtId="2" xfId="0" applyBorder="1" applyFont="1" applyNumberFormat="1"/>
    <xf borderId="31" fillId="4" fontId="26" numFmtId="0" xfId="0" applyAlignment="1" applyBorder="1" applyFont="1">
      <alignment shrinkToFit="0" vertical="center" wrapText="1"/>
    </xf>
    <xf borderId="0" fillId="0" fontId="2" numFmtId="0" xfId="0" applyFont="1"/>
    <xf borderId="13" fillId="4" fontId="26" numFmtId="0" xfId="0" applyAlignment="1" applyBorder="1" applyFont="1">
      <alignment shrinkToFit="0" vertical="center" wrapText="1"/>
    </xf>
    <xf borderId="32" fillId="4" fontId="26" numFmtId="0" xfId="0" applyAlignment="1" applyBorder="1" applyFont="1">
      <alignment shrinkToFit="0" vertical="center" wrapText="1"/>
    </xf>
    <xf borderId="0" fillId="0" fontId="18" numFmtId="0" xfId="0" applyFont="1"/>
    <xf borderId="9" fillId="3" fontId="25" numFmtId="0" xfId="0" applyBorder="1" applyFont="1"/>
    <xf borderId="1" fillId="3" fontId="18" numFmtId="0" xfId="0" applyBorder="1" applyFont="1"/>
    <xf borderId="9" fillId="3" fontId="18" numFmtId="0" xfId="0" applyAlignment="1" applyBorder="1" applyFont="1">
      <alignment horizontal="center" readingOrder="0"/>
    </xf>
    <xf borderId="0" fillId="0" fontId="18" numFmtId="0" xfId="0" applyAlignment="1" applyFont="1">
      <alignment readingOrder="0"/>
    </xf>
    <xf borderId="1" fillId="3" fontId="17" numFmtId="0" xfId="0" applyBorder="1" applyFont="1"/>
    <xf borderId="1" fillId="3" fontId="17" numFmtId="2" xfId="0" applyBorder="1" applyFont="1" applyNumberFormat="1"/>
    <xf borderId="31" fillId="3" fontId="26" numFmtId="0" xfId="0" applyAlignment="1" applyBorder="1" applyFont="1">
      <alignment shrinkToFit="0" vertical="center" wrapText="1"/>
    </xf>
    <xf borderId="1" fillId="8" fontId="18" numFmtId="0" xfId="0" applyBorder="1" applyFont="1"/>
    <xf borderId="13" fillId="3" fontId="26" numFmtId="0" xfId="0" applyAlignment="1" applyBorder="1" applyFont="1">
      <alignment shrinkToFit="0" vertical="center" wrapText="1"/>
    </xf>
    <xf borderId="32" fillId="3" fontId="26" numFmtId="0" xfId="0" applyAlignment="1" applyBorder="1" applyFont="1">
      <alignment shrinkToFit="0" vertical="center" wrapText="1"/>
    </xf>
    <xf borderId="0" fillId="0" fontId="28" numFmtId="0" xfId="0" applyFont="1"/>
    <xf borderId="0" fillId="0" fontId="17" numFmtId="0" xfId="0" applyAlignment="1" applyFont="1">
      <alignment horizontal="center"/>
    </xf>
    <xf borderId="0" fillId="0" fontId="17" numFmtId="2" xfId="0" applyFont="1" applyNumberFormat="1"/>
    <xf borderId="0" fillId="0" fontId="17" numFmtId="0" xfId="0" applyFont="1"/>
    <xf borderId="0" fillId="0" fontId="25" numFmtId="0" xfId="0" applyFont="1"/>
    <xf borderId="0" fillId="0" fontId="25" numFmtId="2" xfId="0" applyFont="1" applyNumberFormat="1"/>
    <xf borderId="0" fillId="13" fontId="25" numFmtId="0" xfId="0" applyFill="1" applyFont="1"/>
    <xf borderId="1" fillId="0" fontId="29" numFmtId="0" xfId="0" applyBorder="1" applyFont="1"/>
    <xf borderId="9" fillId="6" fontId="30" numFmtId="0" xfId="0" applyAlignment="1" applyBorder="1" applyFont="1">
      <alignment horizontal="center"/>
    </xf>
    <xf borderId="33" fillId="0" fontId="13" numFmtId="0" xfId="0" applyBorder="1" applyFont="1"/>
    <xf borderId="1" fillId="0" fontId="16" numFmtId="0" xfId="0" applyAlignment="1" applyBorder="1" applyFont="1">
      <alignment readingOrder="0" shrinkToFit="0" wrapText="1"/>
    </xf>
    <xf borderId="34" fillId="5" fontId="30" numFmtId="0" xfId="0" applyAlignment="1" applyBorder="1" applyFont="1">
      <alignment horizontal="center"/>
    </xf>
    <xf borderId="1" fillId="0" fontId="5" numFmtId="0" xfId="0" applyAlignment="1" applyBorder="1" applyFont="1">
      <alignment readingOrder="0" shrinkToFit="0" vertical="top" wrapText="1"/>
    </xf>
    <xf borderId="34" fillId="4" fontId="30" numFmtId="0" xfId="0" applyAlignment="1" applyBorder="1" applyFont="1">
      <alignment horizontal="center"/>
    </xf>
    <xf borderId="0" fillId="0" fontId="0" numFmtId="0" xfId="0" applyAlignment="1" applyFont="1">
      <alignment shrinkToFit="1" wrapText="0"/>
    </xf>
    <xf borderId="35" fillId="3" fontId="30" numFmtId="0" xfId="0" applyAlignment="1" applyBorder="1" applyFont="1">
      <alignment horizontal="center"/>
    </xf>
    <xf borderId="24" fillId="14" fontId="0" numFmtId="0" xfId="0" applyAlignment="1" applyBorder="1" applyFill="1" applyFont="1">
      <alignment shrinkToFit="1" wrapText="0"/>
    </xf>
    <xf borderId="0" fillId="0" fontId="31" numFmtId="0" xfId="0" applyFont="1"/>
    <xf borderId="36" fillId="0" fontId="0" numFmtId="0" xfId="0" applyAlignment="1" applyBorder="1" applyFont="1">
      <alignment shrinkToFit="1" wrapText="0"/>
    </xf>
    <xf borderId="1" fillId="0" fontId="30" numFmtId="0" xfId="0" applyAlignment="1" applyBorder="1" applyFont="1">
      <alignment horizontal="center"/>
    </xf>
    <xf borderId="37" fillId="0" fontId="0" numFmtId="0" xfId="0" applyAlignment="1" applyBorder="1" applyFont="1">
      <alignment shrinkToFit="1" wrapText="0"/>
    </xf>
    <xf borderId="38" fillId="0" fontId="30" numFmtId="0" xfId="0" applyAlignment="1" applyBorder="1" applyFont="1">
      <alignment horizontal="center"/>
    </xf>
    <xf borderId="0" fillId="0" fontId="4" numFmtId="0" xfId="0" applyAlignment="1" applyFont="1">
      <alignment shrinkToFit="0" vertical="top" wrapText="1"/>
    </xf>
    <xf borderId="11" fillId="0" fontId="30" numFmtId="0" xfId="0" applyAlignment="1" applyBorder="1" applyFont="1">
      <alignment horizontal="center"/>
    </xf>
    <xf borderId="39" fillId="0" fontId="0" numFmtId="0" xfId="0" applyBorder="1" applyFont="1"/>
    <xf borderId="1" fillId="0" fontId="30" numFmtId="0" xfId="0" applyBorder="1" applyFont="1"/>
    <xf borderId="40" fillId="0" fontId="0" numFmtId="0" xfId="0" applyBorder="1" applyFont="1"/>
    <xf borderId="1" fillId="0" fontId="29" numFmtId="2" xfId="0" applyAlignment="1" applyBorder="1" applyFont="1" applyNumberFormat="1">
      <alignment horizontal="center"/>
    </xf>
    <xf borderId="0" fillId="0" fontId="32" numFmtId="0" xfId="0" applyAlignment="1" applyFont="1">
      <alignment shrinkToFit="0" wrapText="1"/>
    </xf>
    <xf borderId="38" fillId="0" fontId="29" numFmtId="2" xfId="0" applyAlignment="1" applyBorder="1" applyFont="1" applyNumberFormat="1">
      <alignment horizontal="center"/>
    </xf>
    <xf borderId="11" fillId="0" fontId="29" numFmtId="2" xfId="0" applyAlignment="1" applyBorder="1" applyFont="1" applyNumberFormat="1">
      <alignment horizontal="center"/>
    </xf>
    <xf borderId="41" fillId="0" fontId="2" numFmtId="0" xfId="0" applyBorder="1" applyFont="1"/>
    <xf borderId="16" fillId="0" fontId="0" numFmtId="0" xfId="0" applyBorder="1" applyFont="1"/>
    <xf borderId="0" fillId="0" fontId="29" numFmtId="20" xfId="0" applyFont="1" applyNumberFormat="1"/>
    <xf borderId="42" fillId="0" fontId="0" numFmtId="0" xfId="0" applyBorder="1" applyFont="1"/>
    <xf borderId="0" fillId="0" fontId="0" numFmtId="0" xfId="0" applyAlignment="1" applyFont="1">
      <alignment horizontal="right" shrinkToFit="1" wrapText="0"/>
    </xf>
    <xf borderId="13" fillId="9" fontId="0" numFmtId="0" xfId="0" applyAlignment="1" applyBorder="1" applyFont="1">
      <alignment shrinkToFit="1" wrapText="0"/>
    </xf>
    <xf borderId="13" fillId="15" fontId="33" numFmtId="0" xfId="0" applyBorder="1" applyFill="1" applyFont="1"/>
    <xf borderId="0" fillId="0" fontId="31" numFmtId="0" xfId="0" applyAlignment="1" applyFont="1">
      <alignment horizontal="left"/>
    </xf>
    <xf borderId="0" fillId="0" fontId="0" numFmtId="0" xfId="0" applyAlignment="1" applyFont="1">
      <alignment horizontal="center" shrinkToFit="1" wrapText="0"/>
    </xf>
    <xf borderId="21" fillId="6" fontId="0" numFmtId="0" xfId="0" applyBorder="1" applyFont="1"/>
    <xf borderId="13" fillId="16" fontId="33" numFmtId="0" xfId="0" applyBorder="1" applyFill="1" applyFont="1"/>
    <xf borderId="1" fillId="8" fontId="0" numFmtId="0" xfId="0" applyAlignment="1" applyBorder="1" applyFont="1">
      <alignment shrinkToFit="1" wrapText="0"/>
    </xf>
    <xf borderId="13" fillId="17" fontId="33" numFmtId="0" xfId="0" applyBorder="1" applyFill="1" applyFont="1"/>
    <xf borderId="43" fillId="6" fontId="0" numFmtId="0" xfId="0" applyAlignment="1" applyBorder="1" applyFont="1">
      <alignment horizontal="right" shrinkToFit="1" wrapText="0"/>
    </xf>
    <xf borderId="13" fillId="18" fontId="30" numFmtId="0" xfId="0" applyBorder="1" applyFill="1" applyFont="1"/>
    <xf borderId="26" fillId="6" fontId="0" numFmtId="0" xfId="0" applyAlignment="1" applyBorder="1" applyFont="1">
      <alignment shrinkToFit="1" wrapText="0"/>
    </xf>
    <xf borderId="0" fillId="0" fontId="30" numFmtId="0" xfId="0" applyFont="1"/>
    <xf borderId="44" fillId="6" fontId="0" numFmtId="0" xfId="0" applyAlignment="1" applyBorder="1" applyFont="1">
      <alignment readingOrder="0"/>
    </xf>
    <xf borderId="1" fillId="8" fontId="0" numFmtId="0" xfId="0" applyAlignment="1" applyBorder="1" applyFont="1">
      <alignment readingOrder="0" shrinkToFit="1" wrapText="0"/>
    </xf>
    <xf borderId="13" fillId="13" fontId="30" numFmtId="0" xfId="0" applyBorder="1" applyFont="1"/>
    <xf borderId="0" fillId="0" fontId="29" numFmtId="2" xfId="0" applyAlignment="1" applyFont="1" applyNumberFormat="1">
      <alignment horizontal="left"/>
    </xf>
    <xf borderId="45" fillId="6" fontId="0" numFmtId="0" xfId="0" applyAlignment="1" applyBorder="1" applyFont="1">
      <alignment horizontal="right" shrinkToFit="1" wrapText="0"/>
    </xf>
    <xf borderId="46" fillId="6" fontId="0" numFmtId="0" xfId="0" applyAlignment="1" applyBorder="1" applyFont="1">
      <alignment shrinkToFit="1" wrapText="0"/>
    </xf>
    <xf borderId="13" fillId="19" fontId="30" numFmtId="0" xfId="0" applyBorder="1" applyFill="1" applyFont="1"/>
    <xf borderId="47" fillId="6" fontId="11" numFmtId="0" xfId="0" applyBorder="1" applyFont="1"/>
    <xf borderId="13" fillId="20" fontId="30" numFmtId="0" xfId="0" applyBorder="1" applyFill="1" applyFont="1"/>
    <xf borderId="1" fillId="6" fontId="11" numFmtId="0" xfId="0" applyAlignment="1" applyBorder="1" applyFont="1">
      <alignment shrinkToFit="1" wrapText="0"/>
    </xf>
    <xf borderId="44" fillId="6" fontId="0" numFmtId="0" xfId="0" applyBorder="1" applyFont="1"/>
    <xf borderId="18" fillId="6" fontId="11" numFmtId="0" xfId="0" applyBorder="1" applyFont="1"/>
    <xf borderId="48" fillId="6" fontId="11" numFmtId="0" xfId="0" applyAlignment="1" applyBorder="1" applyFont="1">
      <alignment shrinkToFit="1" wrapText="0"/>
    </xf>
    <xf borderId="1" fillId="2" fontId="5" numFmtId="0" xfId="0" applyAlignment="1" applyBorder="1" applyFont="1">
      <alignment shrinkToFit="0" vertical="top" wrapText="1"/>
    </xf>
    <xf borderId="45" fillId="6" fontId="11" numFmtId="0" xfId="0" applyAlignment="1" applyBorder="1" applyFont="1">
      <alignment horizontal="right" shrinkToFit="1" wrapText="0"/>
    </xf>
    <xf borderId="2" fillId="0" fontId="4" numFmtId="0" xfId="0" applyAlignment="1" applyBorder="1" applyFont="1">
      <alignment shrinkToFit="0" vertical="top" wrapText="1"/>
    </xf>
    <xf borderId="2" fillId="0" fontId="8" numFmtId="0" xfId="0" applyAlignment="1" applyBorder="1" applyFont="1">
      <alignment shrinkToFit="0" vertical="top" wrapText="1"/>
    </xf>
    <xf borderId="24" fillId="6" fontId="0" numFmtId="0" xfId="0" applyBorder="1" applyFont="1"/>
    <xf borderId="1" fillId="8" fontId="18" numFmtId="0" xfId="0" applyAlignment="1" applyBorder="1" applyFont="1">
      <alignment horizontal="right" readingOrder="0" shrinkToFit="0" vertical="bottom" wrapText="0"/>
    </xf>
    <xf borderId="1" fillId="0" fontId="34" numFmtId="0" xfId="0" applyAlignment="1" applyBorder="1" applyFont="1">
      <alignment readingOrder="0" shrinkToFit="0" vertical="top" wrapText="1"/>
    </xf>
    <xf borderId="25" fillId="6" fontId="0" numFmtId="0" xfId="0" applyAlignment="1" applyBorder="1" applyFont="1">
      <alignment horizontal="right" shrinkToFit="1" wrapText="0"/>
    </xf>
    <xf borderId="2" fillId="0" fontId="8" numFmtId="0" xfId="0" applyAlignment="1" applyBorder="1" applyFont="1">
      <alignment readingOrder="0" shrinkToFit="0" vertical="top" wrapText="1"/>
    </xf>
    <xf borderId="49" fillId="0" fontId="13" numFmtId="0" xfId="0" applyBorder="1" applyFont="1"/>
    <xf borderId="50" fillId="6" fontId="0" numFmtId="0" xfId="0" applyAlignment="1" applyBorder="1" applyFont="1">
      <alignment readingOrder="0"/>
    </xf>
    <xf borderId="1" fillId="0" fontId="8" numFmtId="0" xfId="0" applyAlignment="1" applyBorder="1" applyFont="1">
      <alignment readingOrder="0" shrinkToFit="0" vertical="top" wrapText="1"/>
    </xf>
    <xf borderId="51" fillId="8" fontId="0" numFmtId="0" xfId="0" applyAlignment="1" applyBorder="1" applyFont="1">
      <alignment shrinkToFit="1" wrapText="0"/>
    </xf>
    <xf borderId="1" fillId="0" fontId="35" numFmtId="0" xfId="0" applyAlignment="1" applyBorder="1" applyFont="1">
      <alignment readingOrder="0" shrinkToFit="0" wrapText="1"/>
    </xf>
    <xf borderId="13" fillId="6" fontId="0" numFmtId="0" xfId="0" applyAlignment="1" applyBorder="1" applyFont="1">
      <alignment horizontal="right" shrinkToFit="1" wrapText="0"/>
    </xf>
    <xf borderId="19" fillId="6" fontId="11" numFmtId="0" xfId="0" applyAlignment="1" applyBorder="1" applyFont="1">
      <alignment shrinkToFit="1" wrapText="0"/>
    </xf>
    <xf borderId="1" fillId="0" fontId="13" numFmtId="0" xfId="0" applyBorder="1" applyFont="1"/>
    <xf borderId="19" fillId="6" fontId="11" numFmtId="0" xfId="0" applyAlignment="1" applyBorder="1" applyFont="1">
      <alignment horizontal="right" shrinkToFit="1" wrapText="0"/>
    </xf>
    <xf borderId="20" fillId="6" fontId="11" numFmtId="0" xfId="0" applyAlignment="1" applyBorder="1" applyFont="1">
      <alignment shrinkToFit="1" wrapText="0"/>
    </xf>
    <xf borderId="0" fillId="0" fontId="19" numFmtId="0" xfId="0" applyAlignment="1" applyFont="1">
      <alignment readingOrder="0"/>
    </xf>
    <xf borderId="1" fillId="0" fontId="36" numFmtId="0" xfId="0" applyAlignment="1" applyBorder="1" applyFont="1">
      <alignment horizontal="left" readingOrder="0" shrinkToFit="0" vertical="top" wrapText="1"/>
    </xf>
    <xf borderId="1" fillId="6" fontId="0" numFmtId="0" xfId="0" applyAlignment="1" applyBorder="1" applyFont="1">
      <alignment shrinkToFit="0" wrapText="1"/>
    </xf>
    <xf borderId="0" fillId="0" fontId="0" numFmtId="0" xfId="0" applyAlignment="1" applyFont="1">
      <alignment shrinkToFit="0" wrapText="1"/>
    </xf>
    <xf borderId="1" fillId="5" fontId="0" numFmtId="0" xfId="0" applyAlignment="1" applyBorder="1" applyFont="1">
      <alignment shrinkToFit="0" wrapText="1"/>
    </xf>
    <xf borderId="0" fillId="0" fontId="27" numFmtId="0" xfId="0" applyFont="1"/>
    <xf borderId="1" fillId="4" fontId="0" numFmtId="0" xfId="0" applyAlignment="1" applyBorder="1" applyFont="1">
      <alignment shrinkToFit="0" wrapText="1"/>
    </xf>
    <xf borderId="0" fillId="0" fontId="0" numFmtId="0" xfId="0" applyAlignment="1" applyFont="1">
      <alignment horizontal="center"/>
    </xf>
    <xf borderId="1" fillId="21" fontId="0" numFmtId="0" xfId="0" applyAlignment="1" applyBorder="1" applyFill="1" applyFont="1">
      <alignment shrinkToFit="0" wrapText="1"/>
    </xf>
    <xf borderId="52" fillId="22" fontId="0" numFmtId="0" xfId="0" applyAlignment="1" applyBorder="1" applyFill="1" applyFont="1">
      <alignment horizontal="center" readingOrder="0"/>
    </xf>
    <xf borderId="1" fillId="23" fontId="0" numFmtId="0" xfId="0" applyAlignment="1" applyBorder="1" applyFill="1" applyFont="1">
      <alignment shrinkToFit="0" wrapText="1"/>
    </xf>
    <xf borderId="53" fillId="0" fontId="13" numFmtId="0" xfId="0" applyBorder="1" applyFont="1"/>
    <xf borderId="1" fillId="7" fontId="0" numFmtId="0" xfId="0" applyAlignment="1" applyBorder="1" applyFont="1">
      <alignment shrinkToFit="0" wrapText="1"/>
    </xf>
    <xf borderId="52" fillId="5" fontId="0" numFmtId="0" xfId="0" applyAlignment="1" applyBorder="1" applyFont="1">
      <alignment horizontal="center" readingOrder="0"/>
    </xf>
    <xf borderId="1" fillId="3" fontId="0" numFmtId="0" xfId="0" applyAlignment="1" applyBorder="1" applyFont="1">
      <alignment shrinkToFit="0" wrapText="1"/>
    </xf>
    <xf borderId="50" fillId="6" fontId="0" numFmtId="0" xfId="0" applyBorder="1" applyFont="1"/>
    <xf borderId="13" fillId="22" fontId="0" numFmtId="0" xfId="0" applyBorder="1" applyFont="1"/>
    <xf borderId="13" fillId="5" fontId="0" numFmtId="0" xfId="0" applyBorder="1" applyFont="1"/>
    <xf borderId="3" fillId="0" fontId="17" numFmtId="0" xfId="0" applyAlignment="1" applyBorder="1" applyFont="1">
      <alignment shrinkToFit="0" wrapText="1"/>
    </xf>
    <xf borderId="20" fillId="8" fontId="0" numFmtId="0" xfId="0" applyBorder="1" applyFont="1"/>
    <xf borderId="54" fillId="6" fontId="0" numFmtId="0" xfId="0" applyAlignment="1" applyBorder="1" applyFont="1">
      <alignment horizontal="right" shrinkToFit="1" wrapText="0"/>
    </xf>
    <xf borderId="55" fillId="6" fontId="0" numFmtId="0" xfId="0" applyAlignment="1" applyBorder="1" applyFont="1">
      <alignment shrinkToFit="1" wrapText="0"/>
    </xf>
    <xf borderId="13" fillId="24" fontId="0" numFmtId="0" xfId="0" applyBorder="1" applyFill="1" applyFont="1"/>
    <xf borderId="0" fillId="6" fontId="0" numFmtId="0" xfId="0" applyAlignment="1" applyFont="1">
      <alignment shrinkToFit="0" wrapText="1"/>
    </xf>
    <xf borderId="0" fillId="5" fontId="0" numFmtId="0" xfId="0" applyAlignment="1" applyFont="1">
      <alignment shrinkToFit="0" wrapText="1"/>
    </xf>
    <xf borderId="0" fillId="4" fontId="0" numFmtId="0" xfId="0" applyAlignment="1" applyFont="1">
      <alignment shrinkToFit="0" wrapText="1"/>
    </xf>
    <xf borderId="0" fillId="21" fontId="0" numFmtId="0" xfId="0" applyAlignment="1" applyFont="1">
      <alignment shrinkToFit="0" wrapText="1"/>
    </xf>
    <xf borderId="0" fillId="23" fontId="0" numFmtId="0" xfId="0" applyAlignment="1" applyFont="1">
      <alignment shrinkToFit="0" wrapText="1"/>
    </xf>
    <xf borderId="0" fillId="7" fontId="0" numFmtId="0" xfId="0" applyAlignment="1" applyFont="1">
      <alignment shrinkToFit="0" wrapText="1"/>
    </xf>
    <xf borderId="0" fillId="3" fontId="0" numFmtId="0" xfId="0" applyAlignment="1" applyFont="1">
      <alignment shrinkToFit="0" wrapText="1"/>
    </xf>
    <xf borderId="0" fillId="0" fontId="37" numFmtId="0" xfId="0" applyAlignment="1" applyFont="1">
      <alignment shrinkToFit="0" wrapText="1"/>
    </xf>
    <xf borderId="1" fillId="8" fontId="0" numFmtId="1" xfId="0" applyAlignment="1" applyBorder="1" applyFont="1" applyNumberFormat="1">
      <alignment horizontal="right" readingOrder="0" shrinkToFit="0" wrapText="0"/>
    </xf>
    <xf borderId="1" fillId="8" fontId="0" numFmtId="0" xfId="0" applyAlignment="1" applyBorder="1" applyFont="1">
      <alignment horizontal="right" readingOrder="0" shrinkToFit="0" wrapText="0"/>
    </xf>
    <xf borderId="9" fillId="0" fontId="38" numFmtId="0" xfId="0" applyAlignment="1" applyBorder="1" applyFont="1">
      <alignment horizontal="center"/>
    </xf>
    <xf borderId="1" fillId="0" fontId="0" numFmtId="164" xfId="0" applyAlignment="1" applyBorder="1" applyFont="1" applyNumberFormat="1">
      <alignment vertical="center"/>
    </xf>
    <xf borderId="21" fillId="4" fontId="0" numFmtId="0" xfId="0" applyBorder="1" applyFont="1"/>
    <xf borderId="9" fillId="0" fontId="39" numFmtId="2" xfId="0" applyAlignment="1" applyBorder="1" applyFont="1" applyNumberFormat="1">
      <alignment horizontal="center"/>
    </xf>
    <xf borderId="43" fillId="4" fontId="0" numFmtId="0" xfId="0" applyAlignment="1" applyBorder="1" applyFont="1">
      <alignment horizontal="right" shrinkToFit="1" wrapText="0"/>
    </xf>
    <xf borderId="26" fillId="4" fontId="0" numFmtId="0" xfId="0" applyAlignment="1" applyBorder="1" applyFont="1">
      <alignment shrinkToFit="1" wrapText="0"/>
    </xf>
    <xf borderId="44" fillId="4" fontId="0" numFmtId="0" xfId="0" applyBorder="1" applyFont="1"/>
    <xf borderId="0" fillId="0" fontId="0" numFmtId="0" xfId="0" applyAlignment="1" applyFont="1">
      <alignment horizontal="left" shrinkToFit="0" wrapText="1"/>
    </xf>
    <xf borderId="45" fillId="4" fontId="0" numFmtId="0" xfId="0" applyAlignment="1" applyBorder="1" applyFont="1">
      <alignment horizontal="right" shrinkToFit="1" wrapText="0"/>
    </xf>
    <xf borderId="46" fillId="4" fontId="0" numFmtId="0" xfId="0" applyAlignment="1" applyBorder="1" applyFont="1">
      <alignment shrinkToFit="1" wrapText="0"/>
    </xf>
    <xf borderId="50" fillId="4" fontId="0" numFmtId="0" xfId="0" applyBorder="1" applyFont="1"/>
    <xf borderId="13" fillId="4" fontId="0" numFmtId="0" xfId="0" applyAlignment="1" applyBorder="1" applyFont="1">
      <alignment horizontal="right" shrinkToFit="1" wrapText="0"/>
    </xf>
    <xf borderId="18" fillId="4" fontId="0" numFmtId="0" xfId="0" applyBorder="1" applyFont="1"/>
    <xf borderId="19" fillId="4" fontId="0" numFmtId="0" xfId="0" applyAlignment="1" applyBorder="1" applyFont="1">
      <alignment horizontal="right" shrinkToFit="1" wrapText="0"/>
    </xf>
    <xf borderId="20" fillId="4" fontId="0" numFmtId="0" xfId="0" applyAlignment="1" applyBorder="1" applyFont="1">
      <alignment shrinkToFit="1" wrapText="0"/>
    </xf>
    <xf borderId="52" fillId="3" fontId="0" numFmtId="0" xfId="0" applyBorder="1" applyFont="1"/>
    <xf borderId="45" fillId="3" fontId="0" numFmtId="0" xfId="0" applyAlignment="1" applyBorder="1" applyFont="1">
      <alignment horizontal="right" shrinkToFit="1" wrapText="0"/>
    </xf>
    <xf borderId="13" fillId="3" fontId="0" numFmtId="0" xfId="0" applyAlignment="1" applyBorder="1" applyFont="1">
      <alignment shrinkToFit="1" wrapText="0"/>
    </xf>
    <xf borderId="13" fillId="3" fontId="0" numFmtId="0" xfId="0" applyBorder="1" applyFont="1"/>
    <xf borderId="13" fillId="3" fontId="0" numFmtId="0" xfId="0" applyAlignment="1" applyBorder="1" applyFont="1">
      <alignment horizontal="right" shrinkToFit="1" wrapText="0"/>
    </xf>
    <xf borderId="24" fillId="24" fontId="0" numFmtId="0" xfId="0" applyBorder="1" applyFont="1"/>
    <xf borderId="25" fillId="24" fontId="0" numFmtId="0" xfId="0" applyAlignment="1" applyBorder="1" applyFont="1">
      <alignment shrinkToFit="1" wrapText="0"/>
    </xf>
    <xf borderId="26" fillId="24" fontId="0" numFmtId="0" xfId="0" applyAlignment="1" applyBorder="1" applyFont="1">
      <alignment shrinkToFit="1" wrapText="0"/>
    </xf>
    <xf borderId="50" fillId="24" fontId="0" numFmtId="0" xfId="0" applyBorder="1" applyFont="1"/>
    <xf borderId="13" fillId="24" fontId="0" numFmtId="0" xfId="0" applyAlignment="1" applyBorder="1" applyFont="1">
      <alignment shrinkToFit="1" wrapText="0"/>
    </xf>
    <xf borderId="46" fillId="24" fontId="0" numFmtId="0" xfId="0" applyAlignment="1" applyBorder="1" applyFont="1">
      <alignment shrinkToFit="1" wrapText="0"/>
    </xf>
    <xf borderId="18" fillId="24" fontId="0" numFmtId="0" xfId="0" applyBorder="1" applyFont="1"/>
    <xf borderId="19" fillId="24" fontId="0" numFmtId="0" xfId="0" applyAlignment="1" applyBorder="1" applyFont="1">
      <alignment shrinkToFit="1" wrapText="0"/>
    </xf>
    <xf borderId="20" fillId="24" fontId="0" numFmtId="0" xfId="0" applyAlignment="1" applyBorder="1" applyFont="1">
      <alignment shrinkToFit="1" wrapText="0"/>
    </xf>
    <xf borderId="0" fillId="0" fontId="25" numFmtId="0" xfId="0" applyAlignment="1" applyFont="1">
      <alignment shrinkToFit="1" wrapText="0"/>
    </xf>
    <xf borderId="25" fillId="6" fontId="0" numFmtId="9" xfId="0" applyAlignment="1" applyBorder="1" applyFont="1" applyNumberFormat="1">
      <alignment shrinkToFit="1" wrapText="0"/>
    </xf>
    <xf borderId="26" fillId="6" fontId="0" numFmtId="9" xfId="0" applyAlignment="1" applyBorder="1" applyFont="1" applyNumberFormat="1">
      <alignment shrinkToFit="1" wrapText="0"/>
    </xf>
    <xf borderId="13" fillId="6" fontId="0" numFmtId="9" xfId="0" applyAlignment="1" applyBorder="1" applyFont="1" applyNumberFormat="1">
      <alignment shrinkToFit="1" wrapText="0"/>
    </xf>
    <xf borderId="46" fillId="6" fontId="0" numFmtId="9" xfId="0" applyAlignment="1" applyBorder="1" applyFont="1" applyNumberFormat="1">
      <alignment shrinkToFit="1" wrapText="0"/>
    </xf>
    <xf borderId="18" fillId="25" fontId="17" numFmtId="0" xfId="0" applyBorder="1" applyFill="1" applyFont="1"/>
    <xf borderId="19" fillId="25" fontId="17" numFmtId="9" xfId="0" applyAlignment="1" applyBorder="1" applyFont="1" applyNumberFormat="1">
      <alignment shrinkToFit="1" wrapText="0"/>
    </xf>
    <xf borderId="20" fillId="25" fontId="17" numFmtId="9" xfId="0" applyAlignment="1" applyBorder="1" applyFont="1" applyNumberFormat="1">
      <alignment shrinkToFit="1" wrapText="0"/>
    </xf>
    <xf borderId="24" fillId="4" fontId="0" numFmtId="0" xfId="0" applyBorder="1" applyFont="1"/>
    <xf borderId="25" fillId="4" fontId="0" numFmtId="9" xfId="0" applyAlignment="1" applyBorder="1" applyFont="1" applyNumberFormat="1">
      <alignment shrinkToFit="1" wrapText="0"/>
    </xf>
    <xf borderId="26" fillId="4" fontId="0" numFmtId="9" xfId="0" applyAlignment="1" applyBorder="1" applyFont="1" applyNumberFormat="1">
      <alignment shrinkToFit="1" wrapText="0"/>
    </xf>
    <xf borderId="13" fillId="4" fontId="0" numFmtId="9" xfId="0" applyAlignment="1" applyBorder="1" applyFont="1" applyNumberFormat="1">
      <alignment shrinkToFit="1" wrapText="0"/>
    </xf>
    <xf borderId="46" fillId="4" fontId="0" numFmtId="9" xfId="0" applyAlignment="1" applyBorder="1" applyFont="1" applyNumberFormat="1">
      <alignment shrinkToFit="1" wrapText="0"/>
    </xf>
    <xf borderId="18" fillId="26" fontId="17" numFmtId="0" xfId="0" applyBorder="1" applyFill="1" applyFont="1"/>
    <xf borderId="19" fillId="26" fontId="17" numFmtId="9" xfId="0" applyAlignment="1" applyBorder="1" applyFont="1" applyNumberFormat="1">
      <alignment shrinkToFit="1" wrapText="0"/>
    </xf>
    <xf borderId="20" fillId="26" fontId="17" numFmtId="9" xfId="0" applyAlignment="1" applyBorder="1" applyFont="1" applyNumberFormat="1">
      <alignment shrinkToFit="1" wrapText="0"/>
    </xf>
    <xf borderId="24" fillId="3" fontId="0" numFmtId="0" xfId="0" applyBorder="1" applyFont="1"/>
    <xf borderId="25" fillId="3" fontId="0" numFmtId="9" xfId="0" applyAlignment="1" applyBorder="1" applyFont="1" applyNumberFormat="1">
      <alignment shrinkToFit="1" wrapText="0"/>
    </xf>
    <xf borderId="26" fillId="3" fontId="0" numFmtId="9" xfId="0" applyAlignment="1" applyBorder="1" applyFont="1" applyNumberFormat="1">
      <alignment shrinkToFit="1" wrapText="0"/>
    </xf>
    <xf borderId="50" fillId="3" fontId="0" numFmtId="0" xfId="0" applyBorder="1" applyFont="1"/>
    <xf borderId="13" fillId="3" fontId="0" numFmtId="9" xfId="0" applyAlignment="1" applyBorder="1" applyFont="1" applyNumberFormat="1">
      <alignment shrinkToFit="1" wrapText="0"/>
    </xf>
    <xf borderId="46" fillId="3" fontId="0" numFmtId="9" xfId="0" applyAlignment="1" applyBorder="1" applyFont="1" applyNumberFormat="1">
      <alignment shrinkToFit="1" wrapText="0"/>
    </xf>
    <xf borderId="50" fillId="27" fontId="17" numFmtId="0" xfId="0" applyBorder="1" applyFill="1" applyFont="1"/>
    <xf borderId="13" fillId="27" fontId="17" numFmtId="9" xfId="0" applyAlignment="1" applyBorder="1" applyFont="1" applyNumberFormat="1">
      <alignment shrinkToFit="1" wrapText="0"/>
    </xf>
    <xf borderId="46" fillId="27" fontId="17" numFmtId="9" xfId="0" applyAlignment="1" applyBorder="1" applyFont="1" applyNumberFormat="1">
      <alignment shrinkToFit="1" wrapText="0"/>
    </xf>
    <xf borderId="13" fillId="24" fontId="0" numFmtId="9" xfId="0" applyAlignment="1" applyBorder="1" applyFont="1" applyNumberFormat="1">
      <alignment shrinkToFit="1" wrapText="0"/>
    </xf>
    <xf borderId="24" fillId="14" fontId="5" numFmtId="0" xfId="0" applyAlignment="1" applyBorder="1" applyFont="1">
      <alignment shrinkToFit="1" wrapText="0"/>
    </xf>
    <xf borderId="37" fillId="0" fontId="5" numFmtId="0" xfId="0" applyAlignment="1" applyBorder="1" applyFont="1">
      <alignment shrinkToFit="1" wrapText="0"/>
    </xf>
    <xf borderId="39" fillId="0" fontId="5" numFmtId="0" xfId="0" applyBorder="1" applyFont="1"/>
    <xf borderId="40" fillId="0" fontId="5" numFmtId="0" xfId="0" applyBorder="1" applyFont="1"/>
    <xf borderId="40" fillId="0" fontId="5" numFmtId="0" xfId="0" applyAlignment="1" applyBorder="1" applyFont="1">
      <alignment shrinkToFit="0" wrapText="1"/>
    </xf>
    <xf borderId="39" fillId="0" fontId="40" numFmtId="0" xfId="0" applyBorder="1" applyFont="1"/>
    <xf borderId="0" fillId="0" fontId="41" numFmtId="0" xfId="0" applyAlignment="1" applyFont="1">
      <alignment shrinkToFit="1" wrapText="0"/>
    </xf>
    <xf borderId="41" fillId="0" fontId="5" numFmtId="0" xfId="0" applyBorder="1" applyFont="1"/>
    <xf borderId="42" fillId="0" fontId="5" numFmtId="0" xfId="0" applyAlignment="1" applyBorder="1" applyFont="1">
      <alignment shrinkToFit="0" wrapText="1"/>
    </xf>
    <xf borderId="0" fillId="0" fontId="41" numFmtId="0" xfId="0" applyFont="1"/>
    <xf borderId="0" fillId="0" fontId="42" numFmtId="0" xfId="0" applyAlignment="1" applyFont="1">
      <alignment shrinkToFit="0" wrapText="1"/>
    </xf>
    <xf borderId="0" fillId="0" fontId="43" numFmtId="0" xfId="0" applyAlignment="1" applyFont="1">
      <alignment shrinkToFit="0" wrapText="1"/>
    </xf>
    <xf borderId="1" fillId="0" fontId="44" numFmtId="0" xfId="0" applyBorder="1" applyFont="1"/>
    <xf borderId="0" fillId="0" fontId="44" numFmtId="0" xfId="0" applyFont="1"/>
    <xf borderId="0" fillId="8" fontId="13" numFmtId="164" xfId="0" applyFont="1" applyNumberFormat="1"/>
    <xf borderId="2" fillId="0" fontId="45" numFmtId="0" xfId="0" applyAlignment="1" applyBorder="1" applyFont="1">
      <alignment shrinkToFit="0" vertical="center" wrapText="1"/>
    </xf>
    <xf borderId="1" fillId="0" fontId="4" numFmtId="0" xfId="0" applyAlignment="1" applyBorder="1" applyFont="1">
      <alignment shrinkToFit="0" wrapText="1"/>
    </xf>
    <xf borderId="1" fillId="0" fontId="8" numFmtId="0" xfId="0" applyAlignment="1" applyBorder="1" applyFont="1">
      <alignment shrinkToFit="0" wrapText="1"/>
    </xf>
    <xf borderId="2" fillId="0" fontId="8" numFmtId="0" xfId="0" applyAlignment="1" applyBorder="1" applyFont="1">
      <alignment shrinkToFit="0" vertical="center" wrapText="1"/>
    </xf>
    <xf borderId="9" fillId="28" fontId="46" numFmtId="0" xfId="0" applyAlignment="1" applyBorder="1" applyFill="1" applyFont="1">
      <alignment horizontal="center"/>
    </xf>
    <xf borderId="0" fillId="0" fontId="43" numFmtId="0" xfId="0" applyFont="1"/>
    <xf borderId="9" fillId="29" fontId="46" numFmtId="0" xfId="0" applyAlignment="1" applyBorder="1" applyFill="1" applyFont="1">
      <alignment horizontal="center"/>
    </xf>
    <xf borderId="0" fillId="8" fontId="0" numFmtId="164" xfId="0" applyFont="1" applyNumberFormat="1"/>
    <xf borderId="9" fillId="30" fontId="46" numFmtId="0" xfId="0" applyAlignment="1" applyBorder="1" applyFill="1" applyFont="1">
      <alignment horizontal="center"/>
    </xf>
    <xf borderId="9" fillId="31" fontId="46" numFmtId="0" xfId="0" applyAlignment="1" applyBorder="1" applyFill="1" applyFont="1">
      <alignment horizontal="center"/>
    </xf>
    <xf borderId="9" fillId="32" fontId="46" numFmtId="0" xfId="0" applyAlignment="1" applyBorder="1" applyFill="1" applyFont="1">
      <alignment horizontal="center"/>
    </xf>
    <xf borderId="1" fillId="9" fontId="47" numFmtId="0" xfId="0" applyAlignment="1" applyBorder="1" applyFont="1">
      <alignment horizontal="left" shrinkToFit="0" vertical="center" wrapText="1"/>
    </xf>
    <xf borderId="1" fillId="8" fontId="48" numFmtId="166" xfId="0" applyAlignment="1" applyBorder="1" applyFont="1" applyNumberFormat="1">
      <alignment horizontal="right" vertical="center"/>
    </xf>
    <xf borderId="1" fillId="8" fontId="49" numFmtId="166" xfId="0" applyAlignment="1" applyBorder="1" applyFont="1" applyNumberFormat="1">
      <alignment horizontal="right" vertical="center"/>
    </xf>
    <xf borderId="1" fillId="0" fontId="17" numFmtId="0" xfId="0" applyBorder="1" applyFont="1"/>
    <xf borderId="1" fillId="4" fontId="17" numFmtId="166" xfId="0" applyBorder="1" applyFont="1" applyNumberFormat="1"/>
    <xf borderId="1" fillId="33" fontId="17" numFmtId="166" xfId="0" applyBorder="1" applyFill="1" applyFont="1" applyNumberFormat="1"/>
    <xf borderId="1" fillId="23" fontId="23" numFmtId="166" xfId="0" applyBorder="1" applyFont="1" applyNumberFormat="1"/>
    <xf borderId="1" fillId="21" fontId="17" numFmtId="166" xfId="0" applyBorder="1" applyFont="1" applyNumberFormat="1"/>
    <xf borderId="1" fillId="34" fontId="17" numFmtId="166" xfId="0" applyBorder="1" applyFill="1" applyFont="1" applyNumberFormat="1"/>
    <xf borderId="0" fillId="0" fontId="0" numFmtId="166" xfId="0" applyFont="1" applyNumberFormat="1"/>
    <xf borderId="1" fillId="0" fontId="50" numFmtId="0" xfId="0" applyAlignment="1" applyBorder="1" applyFont="1">
      <alignment shrinkToFit="0" wrapText="1"/>
    </xf>
    <xf borderId="2" fillId="0" fontId="4" numFmtId="0" xfId="0" applyAlignment="1" applyBorder="1" applyFont="1">
      <alignment shrinkToFit="0" vertical="center" wrapText="1"/>
    </xf>
    <xf borderId="1" fillId="0" fontId="51" numFmtId="0" xfId="0" applyAlignment="1" applyBorder="1" applyFont="1">
      <alignment shrinkToFit="0" wrapText="1"/>
    </xf>
    <xf borderId="40" fillId="0" fontId="52" numFmtId="0" xfId="0" applyAlignment="1" applyBorder="1" applyFont="1">
      <alignment shrinkToFit="0" vertical="top" wrapText="1"/>
    </xf>
    <xf borderId="2" fillId="0" fontId="51" numFmtId="0" xfId="0" applyAlignment="1" applyBorder="1" applyFont="1">
      <alignment horizontal="center" shrinkToFit="0" vertical="center" wrapText="1"/>
    </xf>
    <xf borderId="1" fillId="0" fontId="19" numFmtId="0" xfId="0" applyAlignment="1" applyBorder="1" applyFont="1">
      <alignment vertical="top"/>
    </xf>
    <xf borderId="40" fillId="0" fontId="13" numFmtId="0" xfId="0" applyBorder="1" applyFont="1"/>
    <xf borderId="9" fillId="0" fontId="53" numFmtId="0" xfId="0" applyAlignment="1" applyBorder="1" applyFont="1">
      <alignment horizontal="center" readingOrder="0"/>
    </xf>
    <xf borderId="42" fillId="0" fontId="13" numFmtId="0" xfId="0" applyBorder="1" applyFont="1"/>
    <xf borderId="0" fillId="0" fontId="16" numFmtId="0" xfId="0" applyFont="1"/>
    <xf borderId="0" fillId="0" fontId="51" numFmtId="0" xfId="0" applyAlignment="1" applyFont="1">
      <alignment shrinkToFit="0" wrapText="1"/>
    </xf>
    <xf borderId="1" fillId="0" fontId="53" numFmtId="0" xfId="0" applyAlignment="1" applyBorder="1" applyFont="1">
      <alignment horizontal="center"/>
    </xf>
    <xf borderId="1" fillId="0" fontId="16" numFmtId="0" xfId="0" applyBorder="1" applyFont="1"/>
    <xf borderId="1" fillId="0" fontId="54" numFmtId="0" xfId="0" applyBorder="1" applyFont="1"/>
    <xf borderId="1" fillId="8" fontId="13" numFmtId="0" xfId="0" applyBorder="1" applyFont="1"/>
    <xf borderId="1" fillId="20" fontId="14" numFmtId="0" xfId="0" applyAlignment="1" applyBorder="1" applyFont="1">
      <alignment vertical="top"/>
    </xf>
    <xf borderId="1" fillId="8" fontId="0" numFmtId="0" xfId="0" applyAlignment="1" applyBorder="1" applyFont="1">
      <alignment horizontal="right" shrinkToFit="0" wrapText="1"/>
    </xf>
    <xf borderId="1" fillId="11" fontId="14" numFmtId="0" xfId="0" applyAlignment="1" applyBorder="1" applyFont="1">
      <alignment vertical="top"/>
    </xf>
    <xf borderId="42" fillId="11" fontId="14" numFmtId="0" xfId="0" applyBorder="1" applyFont="1"/>
    <xf borderId="0" fillId="0" fontId="55" numFmtId="0" xfId="0" applyFont="1"/>
    <xf borderId="0" fillId="0" fontId="22" numFmtId="0" xfId="0" applyFont="1"/>
    <xf borderId="0" fillId="0" fontId="0" numFmtId="167" xfId="0" applyFont="1" applyNumberFormat="1"/>
    <xf borderId="0" fillId="0" fontId="56" numFmtId="0" xfId="0" applyFont="1"/>
    <xf borderId="0" fillId="0" fontId="57" numFmtId="0" xfId="0" applyFont="1"/>
    <xf borderId="0" fillId="0" fontId="58" numFmtId="0" xfId="0" applyAlignment="1" applyFont="1">
      <alignment horizontal="center"/>
    </xf>
    <xf borderId="3" fillId="0" fontId="58" numFmtId="0" xfId="0" applyBorder="1" applyFont="1"/>
    <xf borderId="1" fillId="0" fontId="59" numFmtId="0" xfId="0" applyAlignment="1" applyBorder="1" applyFont="1">
      <alignment horizontal="center" shrinkToFit="0" vertical="center" wrapText="1"/>
    </xf>
    <xf borderId="1" fillId="20" fontId="33" numFmtId="0" xfId="0" applyAlignment="1" applyBorder="1" applyFont="1">
      <alignment horizontal="center" vertical="center"/>
    </xf>
    <xf borderId="1" fillId="11" fontId="33" numFmtId="0" xfId="0" applyAlignment="1" applyBorder="1" applyFont="1">
      <alignment horizontal="center" vertical="center"/>
    </xf>
    <xf borderId="1" fillId="20" fontId="33" numFmtId="164" xfId="0" applyAlignment="1" applyBorder="1" applyFont="1" applyNumberFormat="1">
      <alignment horizontal="center" vertical="center"/>
    </xf>
    <xf borderId="1" fillId="11" fontId="33" numFmtId="164" xfId="0" applyAlignment="1" applyBorder="1" applyFont="1" applyNumberFormat="1">
      <alignment horizontal="center" vertical="center"/>
    </xf>
    <xf borderId="1" fillId="0" fontId="40" numFmtId="0" xfId="0" applyAlignment="1" applyBorder="1" applyFont="1">
      <alignment shrinkToFit="0" vertical="bottom" wrapText="1"/>
    </xf>
    <xf borderId="40" fillId="0" fontId="4" numFmtId="0" xfId="0" applyAlignment="1" applyBorder="1" applyFont="1">
      <alignment shrinkToFit="0" vertical="center" wrapText="1"/>
    </xf>
    <xf borderId="0" fillId="0" fontId="2" numFmtId="0" xfId="0" applyAlignment="1" applyFont="1">
      <alignment shrinkToFit="0" vertical="bottom" wrapText="0"/>
    </xf>
    <xf borderId="56" fillId="0" fontId="2" numFmtId="0" xfId="0" applyAlignment="1" applyBorder="1" applyFont="1">
      <alignment vertical="bottom"/>
    </xf>
    <xf borderId="36" fillId="0" fontId="11" numFmtId="0" xfId="0" applyAlignment="1" applyBorder="1" applyFont="1">
      <alignment horizontal="center" vertical="bottom"/>
    </xf>
    <xf borderId="36" fillId="0" fontId="13" numFmtId="0" xfId="0" applyBorder="1" applyFont="1"/>
    <xf borderId="37" fillId="0" fontId="13" numFmtId="0" xfId="0" applyBorder="1" applyFont="1"/>
    <xf borderId="39" fillId="0" fontId="2" numFmtId="0" xfId="0" applyAlignment="1" applyBorder="1" applyFont="1">
      <alignment shrinkToFit="0" vertical="bottom" wrapText="0"/>
    </xf>
    <xf borderId="40" fillId="0" fontId="2" numFmtId="0" xfId="0" applyAlignment="1" applyBorder="1" applyFont="1">
      <alignment vertical="bottom"/>
    </xf>
    <xf borderId="1" fillId="0" fontId="2" numFmtId="0" xfId="0" applyAlignment="1" applyBorder="1" applyFont="1">
      <alignment vertical="bottom"/>
    </xf>
    <xf borderId="1" fillId="0" fontId="11" numFmtId="0" xfId="0" applyBorder="1" applyFont="1"/>
    <xf borderId="1" fillId="8" fontId="2" numFmtId="0" xfId="0" applyAlignment="1" applyBorder="1" applyFont="1">
      <alignment horizontal="right" vertical="bottom"/>
    </xf>
    <xf borderId="1" fillId="0" fontId="2" numFmtId="0" xfId="0" applyAlignment="1" applyBorder="1" applyFont="1">
      <alignment horizontal="right" vertical="bottom"/>
    </xf>
    <xf borderId="39" fillId="0" fontId="2" numFmtId="0" xfId="0" applyAlignment="1" applyBorder="1" applyFont="1">
      <alignment vertical="bottom"/>
    </xf>
    <xf borderId="0" fillId="8" fontId="0" numFmtId="4" xfId="0" applyAlignment="1" applyFont="1" applyNumberFormat="1">
      <alignment horizontal="right" vertical="bottom"/>
    </xf>
    <xf borderId="40" fillId="8" fontId="0" numFmtId="4" xfId="0" applyAlignment="1" applyBorder="1" applyFont="1" applyNumberFormat="1">
      <alignment horizontal="right" vertical="bottom"/>
    </xf>
    <xf borderId="41" fillId="0" fontId="2" numFmtId="0" xfId="0" applyAlignment="1" applyBorder="1" applyFont="1">
      <alignment vertical="bottom"/>
    </xf>
    <xf borderId="16" fillId="0" fontId="0" numFmtId="4" xfId="0" applyAlignment="1" applyBorder="1" applyFont="1" applyNumberFormat="1">
      <alignment horizontal="right" vertical="bottom"/>
    </xf>
    <xf borderId="42" fillId="0" fontId="0" numFmtId="4" xfId="0" applyAlignment="1" applyBorder="1" applyFont="1" applyNumberFormat="1">
      <alignment horizontal="right" vertical="bottom"/>
    </xf>
    <xf borderId="0" fillId="0" fontId="2" numFmtId="4" xfId="0" applyAlignment="1" applyFont="1" applyNumberFormat="1">
      <alignment vertical="bottom"/>
    </xf>
    <xf borderId="16" fillId="0" fontId="2" numFmtId="0" xfId="0" applyAlignment="1" applyBorder="1" applyFont="1">
      <alignment vertical="bottom"/>
    </xf>
    <xf borderId="42" fillId="0" fontId="2" numFmtId="0" xfId="0" applyAlignment="1" applyBorder="1" applyFont="1">
      <alignment vertical="bottom"/>
    </xf>
    <xf borderId="9" fillId="0" fontId="2" numFmtId="0" xfId="0" applyAlignment="1" applyBorder="1" applyFont="1">
      <alignment vertical="bottom"/>
    </xf>
    <xf borderId="10" fillId="0" fontId="0" numFmtId="164" xfId="0" applyAlignment="1" applyBorder="1" applyFont="1" applyNumberFormat="1">
      <alignment horizontal="right" vertical="bottom"/>
    </xf>
    <xf borderId="11" fillId="0" fontId="0" numFmtId="10" xfId="0" applyAlignment="1" applyBorder="1" applyFont="1" applyNumberFormat="1">
      <alignment horizontal="right" vertical="bottom"/>
    </xf>
    <xf borderId="36" fillId="0" fontId="0" numFmtId="164" xfId="0" applyAlignment="1" applyBorder="1" applyFont="1" applyNumberFormat="1">
      <alignment horizontal="right" vertical="bottom"/>
    </xf>
    <xf borderId="37" fillId="0" fontId="0" numFmtId="10" xfId="0" applyAlignment="1" applyBorder="1" applyFont="1" applyNumberFormat="1">
      <alignment horizontal="right" vertical="bottom"/>
    </xf>
    <xf borderId="0" fillId="0" fontId="2" numFmtId="10" xfId="0" applyAlignment="1" applyFont="1" applyNumberFormat="1">
      <alignment vertical="bottom"/>
    </xf>
    <xf borderId="40" fillId="0" fontId="2" numFmtId="10" xfId="0" applyAlignment="1" applyBorder="1" applyFont="1" applyNumberFormat="1">
      <alignment vertical="bottom"/>
    </xf>
    <xf borderId="1" fillId="0" fontId="0" numFmtId="164" xfId="0" applyAlignment="1" applyBorder="1" applyFont="1" applyNumberFormat="1">
      <alignment horizontal="right" vertical="bottom"/>
    </xf>
    <xf borderId="1" fillId="0" fontId="0" numFmtId="10" xfId="0" applyAlignment="1" applyBorder="1" applyFont="1" applyNumberFormat="1">
      <alignment horizontal="right" vertical="bottom"/>
    </xf>
    <xf borderId="16" fillId="0" fontId="0" numFmtId="164" xfId="0" applyAlignment="1" applyBorder="1" applyFont="1" applyNumberFormat="1">
      <alignment horizontal="right" vertical="bottom"/>
    </xf>
    <xf borderId="0" fillId="0" fontId="60" numFmtId="0" xfId="0" applyAlignment="1" applyFont="1">
      <alignment shrinkToFit="0" vertical="bottom" wrapText="0"/>
    </xf>
  </cellXfs>
  <cellStyles count="1">
    <cellStyle xfId="0" name="Normal" builtinId="0"/>
  </cellStyles>
  <dxfs count="16">
    <dxf>
      <font>
        <color rgb="FF002E5F"/>
      </font>
      <fill>
        <patternFill patternType="solid">
          <fgColor rgb="FFF8C69E"/>
          <bgColor rgb="FFF8C69E"/>
        </patternFill>
      </fill>
      <border/>
    </dxf>
    <dxf>
      <font>
        <color rgb="FF9C0006"/>
      </font>
      <fill>
        <patternFill patternType="solid">
          <fgColor rgb="FFFFFFFF"/>
          <bgColor rgb="FFFFFFFF"/>
        </patternFill>
      </fill>
      <border/>
    </dxf>
    <dxf>
      <font>
        <color rgb="FFFFFFFF"/>
      </font>
      <fill>
        <patternFill patternType="solid">
          <fgColor rgb="FF002E5F"/>
          <bgColor rgb="FF002E5F"/>
        </patternFill>
      </fill>
      <border/>
    </dxf>
    <dxf>
      <font>
        <color rgb="FFFFFFFF"/>
      </font>
      <fill>
        <patternFill patternType="solid">
          <fgColor rgb="FF48668C"/>
          <bgColor rgb="FF48668C"/>
        </patternFill>
      </fill>
      <border/>
    </dxf>
    <dxf>
      <font>
        <color rgb="FFFFFFFF"/>
      </font>
      <fill>
        <patternFill patternType="solid">
          <fgColor rgb="FF6D85A3"/>
          <bgColor rgb="FF6D85A3"/>
        </patternFill>
      </fill>
      <border/>
    </dxf>
    <dxf>
      <font>
        <color rgb="FF002E5F"/>
      </font>
      <fill>
        <patternFill patternType="solid">
          <fgColor rgb="FFEF7D1B"/>
          <bgColor rgb="FFEF7D1B"/>
        </patternFill>
      </fill>
      <border/>
    </dxf>
    <dxf>
      <font>
        <color rgb="FF000000"/>
      </font>
      <fill>
        <patternFill patternType="solid">
          <fgColor rgb="FFF5B37D"/>
          <bgColor rgb="FFF5B37D"/>
        </patternFill>
      </fill>
      <border/>
    </dxf>
    <dxf>
      <font>
        <color rgb="FF002E5F"/>
      </font>
      <fill>
        <patternFill patternType="solid">
          <fgColor rgb="FFB6C2D1"/>
          <bgColor rgb="FFB6C2D1"/>
        </patternFill>
      </fill>
      <border/>
    </dxf>
    <dxf>
      <font>
        <color rgb="FF002E5F"/>
      </font>
      <fill>
        <patternFill patternType="solid">
          <fgColor rgb="FFF5B37D"/>
          <bgColor rgb="FFF5B37D"/>
        </patternFill>
      </fill>
      <border/>
    </dxf>
    <dxf>
      <font>
        <color rgb="FF002E5F"/>
      </font>
      <fill>
        <patternFill patternType="solid">
          <fgColor rgb="FFFFFFFF"/>
          <bgColor rgb="FFFFFFFF"/>
        </patternFill>
      </fill>
      <border/>
    </dxf>
    <dxf>
      <font>
        <color rgb="FF002A5F"/>
      </font>
      <fill>
        <patternFill patternType="solid">
          <fgColor rgb="FFF8C69E"/>
          <bgColor rgb="FFF8C69E"/>
        </patternFill>
      </fill>
      <border/>
    </dxf>
    <dxf>
      <font>
        <color rgb="FF002A5F"/>
      </font>
      <fill>
        <patternFill patternType="solid">
          <fgColor rgb="FFF5B37D"/>
          <bgColor rgb="FFF5B37D"/>
        </patternFill>
      </fill>
      <border/>
    </dxf>
    <dxf>
      <font>
        <color rgb="FFFFFFFF"/>
      </font>
      <fill>
        <patternFill patternType="solid">
          <fgColor rgb="FF002A5F"/>
          <bgColor rgb="FF002A5F"/>
        </patternFill>
      </fill>
      <border/>
    </dxf>
    <dxf>
      <font>
        <color rgb="FF000000"/>
      </font>
      <fill>
        <patternFill patternType="solid">
          <fgColor rgb="FF6D85A3"/>
          <bgColor rgb="FF6D85A3"/>
        </patternFill>
      </fill>
      <border/>
    </dxf>
    <dxf>
      <font>
        <color rgb="FF000000"/>
      </font>
      <fill>
        <patternFill patternType="solid">
          <fgColor rgb="FFB6C2D1"/>
          <bgColor rgb="FFB6C2D1"/>
        </patternFill>
      </fill>
      <border/>
    </dxf>
    <dxf>
      <font>
        <color rgb="FF002E5F"/>
      </font>
      <fill>
        <patternFill patternType="solid">
          <fgColor rgb="FFF3A05B"/>
          <bgColor rgb="FFF3A05B"/>
        </patternFill>
      </fill>
      <border/>
    </dxf>
  </dxfs>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5" Type="http://schemas.openxmlformats.org/officeDocument/2006/relationships/worksheet" Target="worksheets/sheet3.xml"/><Relationship Id="rId19" Type="http://schemas.openxmlformats.org/officeDocument/2006/relationships/worksheet" Target="worksheets/sheet17.xml"/><Relationship Id="rId6" Type="http://schemas.openxmlformats.org/officeDocument/2006/relationships/worksheet" Target="worksheets/sheet4.xml"/><Relationship Id="rId18" Type="http://schemas.openxmlformats.org/officeDocument/2006/relationships/worksheet" Target="worksheets/sheet16.xml"/><Relationship Id="rId7" Type="http://schemas.openxmlformats.org/officeDocument/2006/relationships/worksheet" Target="worksheets/sheet5.xml"/><Relationship Id="rId8" Type="http://schemas.openxmlformats.org/officeDocument/2006/relationships/worksheet" Target="worksheets/sheet6.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595959"/>
                </a:solidFill>
                <a:latin typeface="Calibri"/>
              </a:defRPr>
            </a:pPr>
            <a:r>
              <a:t>Composizione personale docente per genere e ruolo</a:t>
            </a:r>
          </a:p>
        </c:rich>
      </c:tx>
      <c:overlay val="0"/>
    </c:title>
    <c:plotArea>
      <c:layout/>
      <c:barChart>
        <c:barDir val="bar"/>
        <c:grouping val="stacked"/>
        <c:ser>
          <c:idx val="0"/>
          <c:order val="0"/>
          <c:tx>
            <c:strRef>
              <c:f>'1 &amp; 7. GENERE_RUOLO'!$C$23</c:f>
            </c:strRef>
          </c:tx>
          <c:spPr>
            <a:solidFill>
              <a:srgbClr val="002E5F"/>
            </a:solidFill>
          </c:spPr>
          <c:dLbls>
            <c:txPr>
              <a:bodyPr/>
              <a:lstStyle/>
              <a:p>
                <a:pPr lvl="0">
                  <a:defRPr sz="900">
                    <a:solidFill>
                      <a:srgbClr val="FFFFFF"/>
                    </a:solidFill>
                  </a:defRPr>
                </a:pPr>
              </a:p>
            </c:txPr>
            <c:showLegendKey val="0"/>
            <c:showVal val="1"/>
            <c:showCatName val="0"/>
            <c:showSerName val="0"/>
            <c:showPercent val="0"/>
            <c:showBubbleSize val="0"/>
          </c:dLbls>
          <c:cat>
            <c:strRef>
              <c:f>'1 &amp; 7. GENERE_RUOLO'!$A$24:$A$30</c:f>
            </c:strRef>
          </c:cat>
          <c:val>
            <c:numRef>
              <c:f>'1 &amp; 7. GENERE_RUOLO'!$C$24:$C$30</c:f>
            </c:numRef>
          </c:val>
        </c:ser>
        <c:ser>
          <c:idx val="1"/>
          <c:order val="1"/>
          <c:tx>
            <c:strRef>
              <c:f>'1 &amp; 7. GENERE_RUOLO'!$B$23</c:f>
            </c:strRef>
          </c:tx>
          <c:spPr>
            <a:solidFill>
              <a:srgbClr val="EF7D1B"/>
            </a:solidFill>
          </c:spPr>
          <c:dLbls>
            <c:txPr>
              <a:bodyPr/>
              <a:lstStyle/>
              <a:p>
                <a:pPr lvl="0">
                  <a:defRPr sz="900">
                    <a:solidFill>
                      <a:srgbClr val="FFFFFF"/>
                    </a:solidFill>
                  </a:defRPr>
                </a:pPr>
              </a:p>
            </c:txPr>
            <c:showLegendKey val="0"/>
            <c:showVal val="1"/>
            <c:showCatName val="0"/>
            <c:showSerName val="0"/>
            <c:showPercent val="0"/>
            <c:showBubbleSize val="0"/>
          </c:dLbls>
          <c:cat>
            <c:strRef>
              <c:f>'1 &amp; 7. GENERE_RUOLO'!$A$24:$A$30</c:f>
            </c:strRef>
          </c:cat>
          <c:val>
            <c:numRef>
              <c:f>'1 &amp; 7. GENERE_RUOLO'!$B$24:$B$30</c:f>
            </c:numRef>
          </c:val>
        </c:ser>
        <c:overlap val="100"/>
        <c:axId val="2079799082"/>
        <c:axId val="1708792735"/>
      </c:barChart>
      <c:catAx>
        <c:axId val="2079799082"/>
        <c:scaling>
          <c:orientation val="maxMin"/>
        </c:scaling>
        <c:delete val="0"/>
        <c:axPos val="l"/>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900">
                <a:solidFill>
                  <a:srgbClr val="706F6F"/>
                </a:solidFill>
                <a:latin typeface="Calibri"/>
              </a:defRPr>
            </a:pPr>
          </a:p>
        </c:txPr>
        <c:crossAx val="1708792735"/>
      </c:catAx>
      <c:valAx>
        <c:axId val="1708792735"/>
        <c:scaling>
          <c:orientation val="minMax"/>
          <c:max val="1.0"/>
        </c:scaling>
        <c:delete val="0"/>
        <c:axPos val="b"/>
        <c:majorGridlines>
          <c:spPr>
            <a:ln>
              <a:solidFill>
                <a:srgbClr val="D9D9D9"/>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900">
                <a:solidFill>
                  <a:srgbClr val="706F6F"/>
                </a:solidFill>
                <a:latin typeface="Calibri"/>
              </a:defRPr>
            </a:pPr>
          </a:p>
        </c:txPr>
        <c:crossAx val="2079799082"/>
        <c:crosses val="max"/>
      </c:valAx>
      <c:spPr>
        <a:solidFill>
          <a:srgbClr val="FFFFFF"/>
        </a:solidFill>
      </c:spPr>
    </c:plotArea>
    <c:legend>
      <c:legendPos val="l"/>
      <c:overlay val="0"/>
      <c:txPr>
        <a:bodyPr/>
        <a:lstStyle/>
        <a:p>
          <a:pPr lvl="0">
            <a:defRPr b="1" i="0" sz="900">
              <a:solidFill>
                <a:srgbClr val="706F6F"/>
              </a:solidFill>
              <a:latin typeface="Calibri"/>
            </a:defRPr>
          </a:pPr>
        </a:p>
      </c:txPr>
    </c:legend>
    <c:plotVisOnly val="1"/>
  </c:chart>
  <c:spPr>
    <a:solidFill>
      <a:srgbClr val="FFFFFF"/>
    </a:solidFill>
  </c:spPr>
</c:chartSpace>
</file>

<file path=xl/charts/chart1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000000"/>
                </a:solidFill>
                <a:latin typeface="Roboto"/>
              </a:defRPr>
            </a:pPr>
            <a:r>
              <a:t>Distribuzione uomini di assegnata fascia d'età per grade.</a:t>
            </a:r>
          </a:p>
        </c:rich>
      </c:tx>
      <c:overlay val="0"/>
    </c:title>
    <c:plotArea>
      <c:layout/>
      <c:barChart>
        <c:barDir val="col"/>
        <c:grouping val="percentStacked"/>
        <c:ser>
          <c:idx val="0"/>
          <c:order val="0"/>
          <c:tx>
            <c:strRef>
              <c:f>'3. ETA'!$B$56</c:f>
            </c:strRef>
          </c:tx>
          <c:spPr>
            <a:solidFill>
              <a:srgbClr val="3366CC"/>
            </a:solidFill>
          </c:spPr>
          <c:cat>
            <c:strRef>
              <c:f>'3. ETA'!$A$57:$A$60</c:f>
            </c:strRef>
          </c:cat>
          <c:val>
            <c:numRef>
              <c:f>'3. ETA'!$B$57:$B$60</c:f>
            </c:numRef>
          </c:val>
        </c:ser>
        <c:ser>
          <c:idx val="1"/>
          <c:order val="1"/>
          <c:tx>
            <c:strRef>
              <c:f>'3. ETA'!$C$56</c:f>
            </c:strRef>
          </c:tx>
          <c:spPr>
            <a:solidFill>
              <a:srgbClr val="DC3912"/>
            </a:solidFill>
          </c:spPr>
          <c:cat>
            <c:strRef>
              <c:f>'3. ETA'!$A$57:$A$60</c:f>
            </c:strRef>
          </c:cat>
          <c:val>
            <c:numRef>
              <c:f>'3. ETA'!$C$57:$C$60</c:f>
            </c:numRef>
          </c:val>
        </c:ser>
        <c:ser>
          <c:idx val="2"/>
          <c:order val="2"/>
          <c:tx>
            <c:strRef>
              <c:f>'3. ETA'!$D$56</c:f>
            </c:strRef>
          </c:tx>
          <c:spPr>
            <a:solidFill>
              <a:srgbClr val="FF9900"/>
            </a:solidFill>
          </c:spPr>
          <c:cat>
            <c:strRef>
              <c:f>'3. ETA'!$A$57:$A$60</c:f>
            </c:strRef>
          </c:cat>
          <c:val>
            <c:numRef>
              <c:f>'3. ETA'!$D$57:$D$60</c:f>
            </c:numRef>
          </c:val>
        </c:ser>
        <c:ser>
          <c:idx val="3"/>
          <c:order val="3"/>
          <c:tx>
            <c:strRef>
              <c:f>'3. ETA'!$E$56</c:f>
            </c:strRef>
          </c:tx>
          <c:spPr>
            <a:solidFill>
              <a:srgbClr val="109618"/>
            </a:solidFill>
          </c:spPr>
          <c:cat>
            <c:strRef>
              <c:f>'3. ETA'!$A$57:$A$60</c:f>
            </c:strRef>
          </c:cat>
          <c:val>
            <c:numRef>
              <c:f>'3. ETA'!$E$57:$E$60</c:f>
            </c:numRef>
          </c:val>
        </c:ser>
        <c:overlap val="100"/>
        <c:axId val="1933115887"/>
        <c:axId val="1437602477"/>
      </c:barChart>
      <c:catAx>
        <c:axId val="1933115887"/>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Roboto"/>
              </a:defRPr>
            </a:pPr>
          </a:p>
        </c:txPr>
        <c:crossAx val="1437602477"/>
      </c:catAx>
      <c:valAx>
        <c:axId val="1437602477"/>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1933115887"/>
      </c:valAx>
      <c:spPr>
        <a:solidFill>
          <a:srgbClr val="FFFFFF"/>
        </a:solidFill>
      </c:spPr>
    </c:plotArea>
    <c:legend>
      <c:legendPos val="l"/>
      <c:overlay val="0"/>
      <c:txPr>
        <a:bodyPr/>
        <a:lstStyle/>
        <a:p>
          <a:pPr lvl="0">
            <a:defRPr b="0" sz="1000">
              <a:solidFill>
                <a:srgbClr val="706F6F"/>
              </a:solidFill>
              <a:latin typeface="Roboto"/>
            </a:defRPr>
          </a:pPr>
        </a:p>
      </c:txPr>
    </c:legend>
    <c:plotVisOnly val="1"/>
  </c:chart>
</c:chartSpace>
</file>

<file path=xl/charts/chart1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Percentuale di donne nella componente docente</a:t>
            </a:r>
          </a:p>
        </c:rich>
      </c:tx>
      <c:overlay val="0"/>
    </c:title>
    <c:plotArea>
      <c:layout>
        <c:manualLayout>
          <c:xMode val="edge"/>
          <c:yMode val="edge"/>
          <c:x val="0.19181034482758624"/>
          <c:y val="0.21505376344086"/>
          <c:w val="0.6666666666666665"/>
          <c:h val="0.57494538989078"/>
        </c:manualLayout>
      </c:layout>
      <c:barChart>
        <c:barDir val="col"/>
        <c:ser>
          <c:idx val="0"/>
          <c:order val="0"/>
          <c:tx>
            <c:strRef>
              <c:f>'4. DOCENTI_AREA_FASCIA_ITA_ATEN'!$A$53</c:f>
            </c:strRef>
          </c:tx>
          <c:spPr>
            <a:solidFill>
              <a:srgbClr val="F8C69E"/>
            </a:solidFill>
          </c:spPr>
          <c:cat>
            <c:strRef>
              <c:f>'4. DOCENTI_AREA_FASCIA_ITA_ATEN'!$B$43:$Q$43</c:f>
            </c:strRef>
          </c:cat>
          <c:val>
            <c:numRef>
              <c:f>'4. DOCENTI_AREA_FASCIA_ITA_ATEN'!$B$53:$Q$53</c:f>
            </c:numRef>
          </c:val>
        </c:ser>
        <c:ser>
          <c:idx val="1"/>
          <c:order val="1"/>
          <c:tx>
            <c:strRef>
              <c:f>'4. DOCENTI_AREA_FASCIA_ITA_ATEN'!$A$54</c:f>
            </c:strRef>
          </c:tx>
          <c:spPr>
            <a:solidFill>
              <a:srgbClr val="EF7D1B"/>
            </a:solidFill>
          </c:spPr>
          <c:cat>
            <c:strRef>
              <c:f>'4. DOCENTI_AREA_FASCIA_ITA_ATEN'!$B$43:$Q$43</c:f>
            </c:strRef>
          </c:cat>
          <c:val>
            <c:numRef>
              <c:f>'4. DOCENTI_AREA_FASCIA_ITA_ATEN'!$B$54:$Q$54</c:f>
            </c:numRef>
          </c:val>
        </c:ser>
        <c:axId val="2113496704"/>
        <c:axId val="118209862"/>
      </c:barChart>
      <c:catAx>
        <c:axId val="2113496704"/>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Roboto"/>
              </a:defRPr>
            </a:pPr>
          </a:p>
        </c:txPr>
        <c:crossAx val="118209862"/>
      </c:catAx>
      <c:valAx>
        <c:axId val="118209862"/>
        <c:scaling>
          <c:orientation val="minMax"/>
          <c:max val="0.8"/>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2113496704"/>
      </c:valAx>
      <c:spPr>
        <a:solidFill>
          <a:srgbClr val="FFFFFF"/>
        </a:solidFill>
      </c:spPr>
    </c:plotArea>
    <c:legend>
      <c:legendPos val="l"/>
      <c:overlay val="0"/>
      <c:txPr>
        <a:bodyPr/>
        <a:lstStyle/>
        <a:p>
          <a:pPr lvl="0">
            <a:defRPr b="0" i="0" sz="1000">
              <a:solidFill>
                <a:srgbClr val="706F6F"/>
              </a:solidFill>
              <a:latin typeface="Roboto"/>
            </a:defRPr>
          </a:pPr>
        </a:p>
      </c:txPr>
    </c:legend>
    <c:plotVisOnly val="1"/>
  </c:chart>
</c:chartSpace>
</file>

<file path=xl/charts/chart1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Percentuale di donne RU+RTD</a:t>
            </a:r>
          </a:p>
        </c:rich>
      </c:tx>
      <c:overlay val="0"/>
    </c:title>
    <c:plotArea>
      <c:layout>
        <c:manualLayout>
          <c:xMode val="edge"/>
          <c:yMode val="edge"/>
          <c:x val="0.2478448275862069"/>
          <c:y val="0.21505376344086002"/>
          <c:w val="0.603448275862069"/>
          <c:h val="0.5749453898907801"/>
        </c:manualLayout>
      </c:layout>
      <c:barChart>
        <c:barDir val="col"/>
        <c:ser>
          <c:idx val="0"/>
          <c:order val="0"/>
          <c:tx>
            <c:strRef>
              <c:f>'4. DOCENTI_AREA_FASCIA_ITA_ATEN'!$A$44</c:f>
            </c:strRef>
          </c:tx>
          <c:spPr>
            <a:solidFill>
              <a:srgbClr val="F8C69E"/>
            </a:solidFill>
          </c:spPr>
          <c:cat>
            <c:strRef>
              <c:f>'4. DOCENTI_AREA_FASCIA_ITA_ATEN'!$B$43:$Q$43</c:f>
            </c:strRef>
          </c:cat>
          <c:val>
            <c:numRef>
              <c:f>'4. DOCENTI_AREA_FASCIA_ITA_ATEN'!$B$44:$Q$44</c:f>
            </c:numRef>
          </c:val>
        </c:ser>
        <c:ser>
          <c:idx val="1"/>
          <c:order val="1"/>
          <c:tx>
            <c:strRef>
              <c:f>'4. DOCENTI_AREA_FASCIA_ITA_ATEN'!$A$45</c:f>
            </c:strRef>
          </c:tx>
          <c:spPr>
            <a:solidFill>
              <a:srgbClr val="EF7D1B"/>
            </a:solidFill>
          </c:spPr>
          <c:cat>
            <c:strRef>
              <c:f>'4. DOCENTI_AREA_FASCIA_ITA_ATEN'!$B$43:$Q$43</c:f>
            </c:strRef>
          </c:cat>
          <c:val>
            <c:numRef>
              <c:f>'4. DOCENTI_AREA_FASCIA_ITA_ATEN'!$B$45:$Q$45</c:f>
            </c:numRef>
          </c:val>
        </c:ser>
        <c:axId val="1324863745"/>
        <c:axId val="400282094"/>
      </c:barChart>
      <c:catAx>
        <c:axId val="1324863745"/>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Roboto"/>
              </a:defRPr>
            </a:pPr>
          </a:p>
        </c:txPr>
        <c:crossAx val="400282094"/>
      </c:catAx>
      <c:valAx>
        <c:axId val="40028209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1324863745"/>
      </c:valAx>
      <c:spPr>
        <a:solidFill>
          <a:srgbClr val="FFFFFF"/>
        </a:solidFill>
      </c:spPr>
    </c:plotArea>
    <c:legend>
      <c:legendPos val="l"/>
      <c:overlay val="0"/>
      <c:txPr>
        <a:bodyPr/>
        <a:lstStyle/>
        <a:p>
          <a:pPr lvl="0">
            <a:defRPr b="0" i="0" sz="1000">
              <a:solidFill>
                <a:srgbClr val="706F6F"/>
              </a:solidFill>
              <a:latin typeface="Roboto"/>
            </a:defRPr>
          </a:pPr>
        </a:p>
      </c:txPr>
    </c:legend>
    <c:plotVisOnly val="1"/>
  </c:chart>
</c:chartSpace>
</file>

<file path=xl/charts/chart1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000000"/>
                </a:solidFill>
                <a:latin typeface="Roboto"/>
              </a:defRPr>
            </a:pPr>
            <a:r>
              <a:t>Percentuale di donne PA</a:t>
            </a:r>
          </a:p>
        </c:rich>
      </c:tx>
      <c:overlay val="0"/>
    </c:title>
    <c:plotArea>
      <c:layout>
        <c:manualLayout>
          <c:xMode val="edge"/>
          <c:yMode val="edge"/>
          <c:x val="0.22772988505747127"/>
          <c:y val="0.2150537634408601"/>
          <c:w val="0.6336206896551724"/>
          <c:h val="0.57494538989078"/>
        </c:manualLayout>
      </c:layout>
      <c:barChart>
        <c:barDir val="col"/>
        <c:ser>
          <c:idx val="0"/>
          <c:order val="0"/>
          <c:tx>
            <c:strRef>
              <c:f>'4. DOCENTI_AREA_FASCIA_ITA_ATEN'!$A$47</c:f>
            </c:strRef>
          </c:tx>
          <c:spPr>
            <a:solidFill>
              <a:srgbClr val="F8C69E"/>
            </a:solidFill>
          </c:spPr>
          <c:cat>
            <c:strRef>
              <c:f>'4. DOCENTI_AREA_FASCIA_ITA_ATEN'!$B$43:$Q$43</c:f>
            </c:strRef>
          </c:cat>
          <c:val>
            <c:numRef>
              <c:f>'4. DOCENTI_AREA_FASCIA_ITA_ATEN'!$B$47:$Q$47</c:f>
            </c:numRef>
          </c:val>
        </c:ser>
        <c:ser>
          <c:idx val="1"/>
          <c:order val="1"/>
          <c:tx>
            <c:strRef>
              <c:f>'4. DOCENTI_AREA_FASCIA_ITA_ATEN'!$A$48</c:f>
            </c:strRef>
          </c:tx>
          <c:spPr>
            <a:solidFill>
              <a:srgbClr val="EF7D1B"/>
            </a:solidFill>
          </c:spPr>
          <c:cat>
            <c:strRef>
              <c:f>'4. DOCENTI_AREA_FASCIA_ITA_ATEN'!$B$43:$Q$43</c:f>
            </c:strRef>
          </c:cat>
          <c:val>
            <c:numRef>
              <c:f>'4. DOCENTI_AREA_FASCIA_ITA_ATEN'!$B$48:$Q$48</c:f>
            </c:numRef>
          </c:val>
        </c:ser>
        <c:axId val="577089443"/>
        <c:axId val="770781579"/>
      </c:barChart>
      <c:catAx>
        <c:axId val="577089443"/>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Roboto"/>
              </a:defRPr>
            </a:pPr>
          </a:p>
        </c:txPr>
        <c:crossAx val="770781579"/>
      </c:catAx>
      <c:valAx>
        <c:axId val="77078157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577089443"/>
      </c:valAx>
      <c:spPr>
        <a:solidFill>
          <a:srgbClr val="FFFFFF"/>
        </a:solidFill>
      </c:spPr>
    </c:plotArea>
    <c:legend>
      <c:legendPos val="l"/>
      <c:overlay val="0"/>
      <c:txPr>
        <a:bodyPr/>
        <a:lstStyle/>
        <a:p>
          <a:pPr lvl="0">
            <a:defRPr b="0" i="0" sz="1000">
              <a:solidFill>
                <a:srgbClr val="000000"/>
              </a:solidFill>
              <a:latin typeface="Roboto"/>
            </a:defRPr>
          </a:pPr>
        </a:p>
      </c:txPr>
    </c:legend>
    <c:plotVisOnly val="1"/>
  </c:chart>
</c:chartSpace>
</file>

<file path=xl/charts/chart1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000000"/>
                </a:solidFill>
                <a:latin typeface="Roboto"/>
              </a:defRPr>
            </a:pPr>
            <a:r>
              <a:t>Percentuale di donne PO</a:t>
            </a:r>
          </a:p>
        </c:rich>
      </c:tx>
      <c:overlay val="0"/>
    </c:title>
    <c:plotArea>
      <c:layout>
        <c:manualLayout>
          <c:xMode val="edge"/>
          <c:yMode val="edge"/>
          <c:x val="0.20186781609195403"/>
          <c:y val="0.21505376344085997"/>
          <c:w val="0.6609195402298851"/>
          <c:h val="0.5749453898907799"/>
        </c:manualLayout>
      </c:layout>
      <c:barChart>
        <c:barDir val="col"/>
        <c:ser>
          <c:idx val="0"/>
          <c:order val="0"/>
          <c:tx>
            <c:strRef>
              <c:f>'4. DOCENTI_AREA_FASCIA_ITA_ATEN'!$A$50</c:f>
            </c:strRef>
          </c:tx>
          <c:spPr>
            <a:solidFill>
              <a:srgbClr val="F8C69E"/>
            </a:solidFill>
          </c:spPr>
          <c:cat>
            <c:strRef>
              <c:f>'4. DOCENTI_AREA_FASCIA_ITA_ATEN'!$B$43:$Q$43</c:f>
            </c:strRef>
          </c:cat>
          <c:val>
            <c:numRef>
              <c:f>'4. DOCENTI_AREA_FASCIA_ITA_ATEN'!$B$50:$Q$50</c:f>
            </c:numRef>
          </c:val>
        </c:ser>
        <c:ser>
          <c:idx val="1"/>
          <c:order val="1"/>
          <c:tx>
            <c:strRef>
              <c:f>'4. DOCENTI_AREA_FASCIA_ITA_ATEN'!$A$51</c:f>
            </c:strRef>
          </c:tx>
          <c:spPr>
            <a:solidFill>
              <a:srgbClr val="EF7D1B"/>
            </a:solidFill>
          </c:spPr>
          <c:cat>
            <c:strRef>
              <c:f>'4. DOCENTI_AREA_FASCIA_ITA_ATEN'!$B$43:$Q$43</c:f>
            </c:strRef>
          </c:cat>
          <c:val>
            <c:numRef>
              <c:f>'4. DOCENTI_AREA_FASCIA_ITA_ATEN'!$B$51:$Q$51</c:f>
            </c:numRef>
          </c:val>
        </c:ser>
        <c:axId val="721615225"/>
        <c:axId val="74445404"/>
      </c:barChart>
      <c:catAx>
        <c:axId val="721615225"/>
        <c:scaling>
          <c:orientation val="minMax"/>
        </c:scaling>
        <c:delete val="0"/>
        <c:axPos val="b"/>
        <c:title>
          <c:tx>
            <c:rich>
              <a:bodyPr/>
              <a:lstStyle/>
              <a:p>
                <a:pPr lvl="0">
                  <a:defRPr b="0" i="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Roboto"/>
              </a:defRPr>
            </a:pPr>
          </a:p>
        </c:txPr>
        <c:crossAx val="74445404"/>
      </c:catAx>
      <c:valAx>
        <c:axId val="74445404"/>
        <c:scaling>
          <c:orientation val="minMax"/>
          <c:max val="0.8"/>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721615225"/>
      </c:valAx>
      <c:spPr>
        <a:solidFill>
          <a:srgbClr val="FFFFFF"/>
        </a:solidFill>
      </c:spPr>
    </c:plotArea>
    <c:legend>
      <c:legendPos val="l"/>
      <c:overlay val="0"/>
      <c:txPr>
        <a:bodyPr/>
        <a:lstStyle/>
        <a:p>
          <a:pPr lvl="0">
            <a:defRPr b="0" i="0" sz="1000">
              <a:solidFill>
                <a:srgbClr val="000000"/>
              </a:solidFill>
              <a:latin typeface="Roboto"/>
            </a:defRPr>
          </a:pPr>
        </a:p>
      </c:txPr>
    </c:legend>
    <c:plotVisOnly val="1"/>
  </c:chart>
</c:chartSpace>
</file>

<file path=xl/charts/chart1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Distrbuzione professoresse e professori di I Fascia per Field of Research and Development</a:t>
            </a:r>
          </a:p>
        </c:rich>
      </c:tx>
      <c:overlay val="0"/>
    </c:title>
    <c:plotArea>
      <c:layout/>
      <c:barChart>
        <c:barDir val="bar"/>
        <c:grouping val="percentStacked"/>
        <c:ser>
          <c:idx val="0"/>
          <c:order val="0"/>
          <c:tx>
            <c:strRef>
              <c:f>'5. PO_FIELD_RESEARCH'!$A$6</c:f>
            </c:strRef>
          </c:tx>
          <c:spPr>
            <a:solidFill>
              <a:srgbClr val="D9EEED"/>
            </a:solidFill>
          </c:spPr>
          <c:dLbls>
            <c:txPr>
              <a:bodyPr/>
              <a:lstStyle/>
              <a:p>
                <a:pPr lvl="0">
                  <a:defRPr sz="1000"/>
                </a:pPr>
              </a:p>
            </c:txPr>
            <c:showLegendKey val="0"/>
            <c:showVal val="1"/>
            <c:showCatName val="0"/>
            <c:showSerName val="0"/>
            <c:showPercent val="0"/>
            <c:showBubbleSize val="0"/>
          </c:dLbls>
          <c:cat>
            <c:strRef>
              <c:f>'5. PO_FIELD_RESEARCH'!$B$5:$C$5</c:f>
            </c:strRef>
          </c:cat>
          <c:val>
            <c:numRef>
              <c:f>'5. PO_FIELD_RESEARCH'!$B$6:$C$6</c:f>
            </c:numRef>
          </c:val>
        </c:ser>
        <c:ser>
          <c:idx val="1"/>
          <c:order val="1"/>
          <c:tx>
            <c:strRef>
              <c:f>'5. PO_FIELD_RESEARCH'!$A$7</c:f>
            </c:strRef>
          </c:tx>
          <c:spPr>
            <a:solidFill>
              <a:srgbClr val="CCE7E6"/>
            </a:solidFill>
          </c:spPr>
          <c:dLbls>
            <c:txPr>
              <a:bodyPr/>
              <a:lstStyle/>
              <a:p>
                <a:pPr lvl="0">
                  <a:defRPr sz="1000"/>
                </a:pPr>
              </a:p>
            </c:txPr>
            <c:showLegendKey val="0"/>
            <c:showVal val="1"/>
            <c:showCatName val="0"/>
            <c:showSerName val="0"/>
            <c:showPercent val="0"/>
            <c:showBubbleSize val="0"/>
          </c:dLbls>
          <c:cat>
            <c:strRef>
              <c:f>'5. PO_FIELD_RESEARCH'!$B$5:$C$5</c:f>
            </c:strRef>
          </c:cat>
          <c:val>
            <c:numRef>
              <c:f>'5. PO_FIELD_RESEARCH'!$B$7:$C$7</c:f>
            </c:numRef>
          </c:val>
        </c:ser>
        <c:ser>
          <c:idx val="2"/>
          <c:order val="2"/>
          <c:tx>
            <c:strRef>
              <c:f>'5. PO_FIELD_RESEARCH'!$A$8</c:f>
            </c:strRef>
          </c:tx>
          <c:spPr>
            <a:solidFill>
              <a:srgbClr val="B6E4E2"/>
            </a:solidFill>
          </c:spPr>
          <c:dLbls>
            <c:txPr>
              <a:bodyPr/>
              <a:lstStyle/>
              <a:p>
                <a:pPr lvl="0">
                  <a:defRPr sz="1000"/>
                </a:pPr>
              </a:p>
            </c:txPr>
            <c:showLegendKey val="0"/>
            <c:showVal val="1"/>
            <c:showCatName val="0"/>
            <c:showSerName val="0"/>
            <c:showPercent val="0"/>
            <c:showBubbleSize val="0"/>
          </c:dLbls>
          <c:cat>
            <c:strRef>
              <c:f>'5. PO_FIELD_RESEARCH'!$B$5:$C$5</c:f>
            </c:strRef>
          </c:cat>
          <c:val>
            <c:numRef>
              <c:f>'5. PO_FIELD_RESEARCH'!$B$8:$C$8</c:f>
            </c:numRef>
          </c:val>
        </c:ser>
        <c:ser>
          <c:idx val="3"/>
          <c:order val="3"/>
          <c:tx>
            <c:strRef>
              <c:f>'5. PO_FIELD_RESEARCH'!$A$9</c:f>
            </c:strRef>
          </c:tx>
          <c:spPr>
            <a:solidFill>
              <a:srgbClr val="6DC9C5"/>
            </a:solidFill>
          </c:spPr>
          <c:dLbls>
            <c:txPr>
              <a:bodyPr/>
              <a:lstStyle/>
              <a:p>
                <a:pPr lvl="0">
                  <a:defRPr sz="1000"/>
                </a:pPr>
              </a:p>
            </c:txPr>
            <c:showLegendKey val="0"/>
            <c:showVal val="1"/>
            <c:showCatName val="0"/>
            <c:showSerName val="0"/>
            <c:showPercent val="0"/>
            <c:showBubbleSize val="0"/>
          </c:dLbls>
          <c:cat>
            <c:strRef>
              <c:f>'5. PO_FIELD_RESEARCH'!$B$5:$C$5</c:f>
            </c:strRef>
          </c:cat>
          <c:val>
            <c:numRef>
              <c:f>'5. PO_FIELD_RESEARCH'!$B$9:$C$9</c:f>
            </c:numRef>
          </c:val>
        </c:ser>
        <c:ser>
          <c:idx val="4"/>
          <c:order val="4"/>
          <c:tx>
            <c:strRef>
              <c:f>'5. PO_FIELD_RESEARCH'!$A$10</c:f>
            </c:strRef>
          </c:tx>
          <c:spPr>
            <a:solidFill>
              <a:srgbClr val="24A2A8"/>
            </a:solidFill>
          </c:spPr>
          <c:dLbls>
            <c:txPr>
              <a:bodyPr/>
              <a:lstStyle/>
              <a:p>
                <a:pPr lvl="0">
                  <a:defRPr sz="1000"/>
                </a:pPr>
              </a:p>
            </c:txPr>
            <c:showLegendKey val="0"/>
            <c:showVal val="1"/>
            <c:showCatName val="0"/>
            <c:showSerName val="0"/>
            <c:showPercent val="0"/>
            <c:showBubbleSize val="0"/>
          </c:dLbls>
          <c:cat>
            <c:strRef>
              <c:f>'5. PO_FIELD_RESEARCH'!$B$5:$C$5</c:f>
            </c:strRef>
          </c:cat>
          <c:val>
            <c:numRef>
              <c:f>'5. PO_FIELD_RESEARCH'!$B$10:$C$10</c:f>
            </c:numRef>
          </c:val>
        </c:ser>
        <c:ser>
          <c:idx val="5"/>
          <c:order val="5"/>
          <c:tx>
            <c:strRef>
              <c:f>'5. PO_FIELD_RESEARCH'!$A$11</c:f>
            </c:strRef>
          </c:tx>
          <c:spPr>
            <a:solidFill>
              <a:srgbClr val="008A84"/>
            </a:solidFill>
          </c:spPr>
          <c:dLbls>
            <c:txPr>
              <a:bodyPr/>
              <a:lstStyle/>
              <a:p>
                <a:pPr lvl="0">
                  <a:defRPr sz="1000"/>
                </a:pPr>
              </a:p>
            </c:txPr>
            <c:showLegendKey val="0"/>
            <c:showVal val="1"/>
            <c:showCatName val="0"/>
            <c:showSerName val="0"/>
            <c:showPercent val="0"/>
            <c:showBubbleSize val="0"/>
          </c:dLbls>
          <c:cat>
            <c:strRef>
              <c:f>'5. PO_FIELD_RESEARCH'!$B$5:$C$5</c:f>
            </c:strRef>
          </c:cat>
          <c:val>
            <c:numRef>
              <c:f>'5. PO_FIELD_RESEARCH'!$B$11:$C$11</c:f>
            </c:numRef>
          </c:val>
        </c:ser>
        <c:overlap val="100"/>
        <c:axId val="1355203274"/>
        <c:axId val="1613508895"/>
      </c:barChart>
      <c:catAx>
        <c:axId val="1355203274"/>
        <c:scaling>
          <c:orientation val="maxMin"/>
        </c:scaling>
        <c:delete val="0"/>
        <c:axPos val="l"/>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000000"/>
                </a:solidFill>
                <a:latin typeface="Roboto"/>
              </a:defRPr>
            </a:pPr>
          </a:p>
        </c:txPr>
        <c:crossAx val="1613508895"/>
      </c:catAx>
      <c:valAx>
        <c:axId val="1613508895"/>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1355203274"/>
        <c:crosses val="max"/>
      </c:valAx>
      <c:spPr>
        <a:solidFill>
          <a:srgbClr val="FFFFFF"/>
        </a:solidFill>
      </c:spPr>
    </c:plotArea>
    <c:legend>
      <c:legendPos val="r"/>
      <c:overlay val="0"/>
      <c:txPr>
        <a:bodyPr/>
        <a:lstStyle/>
        <a:p>
          <a:pPr lvl="0">
            <a:defRPr b="0">
              <a:solidFill>
                <a:srgbClr val="000000"/>
              </a:solidFill>
              <a:latin typeface="Roboto"/>
            </a:defRPr>
          </a:pPr>
        </a:p>
      </c:txPr>
    </c:legend>
    <c:plotVisOnly val="1"/>
  </c:chart>
</c:chartSpace>
</file>

<file path=xl/charts/chart1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999999"/>
                </a:solidFill>
                <a:latin typeface="Roboto"/>
              </a:defRPr>
            </a:pPr>
            <a:r>
              <a:t>Distribuzione docenti di prima fascia per genere e FoRD</a:t>
            </a:r>
          </a:p>
        </c:rich>
      </c:tx>
      <c:overlay val="0"/>
    </c:title>
    <c:plotArea>
      <c:layout/>
      <c:barChart>
        <c:barDir val="bar"/>
        <c:grouping val="percentStacked"/>
        <c:ser>
          <c:idx val="0"/>
          <c:order val="0"/>
          <c:tx>
            <c:strRef>
              <c:f>'5. PO_FIELD_RESEARCH'!$B$13</c:f>
            </c:strRef>
          </c:tx>
          <c:spPr>
            <a:solidFill>
              <a:srgbClr val="EF7D1B"/>
            </a:solidFill>
          </c:spPr>
          <c:dLbls>
            <c:txPr>
              <a:bodyPr/>
              <a:lstStyle/>
              <a:p>
                <a:pPr lvl="0">
                  <a:defRPr sz="1000"/>
                </a:pPr>
              </a:p>
            </c:txPr>
            <c:showLegendKey val="0"/>
            <c:showVal val="1"/>
            <c:showCatName val="0"/>
            <c:showSerName val="0"/>
            <c:showPercent val="0"/>
            <c:showBubbleSize val="0"/>
          </c:dLbls>
          <c:cat>
            <c:strRef>
              <c:f>'5. PO_FIELD_RESEARCH'!$A$14:$A$19</c:f>
            </c:strRef>
          </c:cat>
          <c:val>
            <c:numRef>
              <c:f>'5. PO_FIELD_RESEARCH'!$B$14:$B$19</c:f>
            </c:numRef>
          </c:val>
        </c:ser>
        <c:ser>
          <c:idx val="1"/>
          <c:order val="1"/>
          <c:tx>
            <c:strRef>
              <c:f>'5. PO_FIELD_RESEARCH'!$C$13</c:f>
            </c:strRef>
          </c:tx>
          <c:spPr>
            <a:solidFill>
              <a:srgbClr val="002A5F"/>
            </a:solidFill>
          </c:spPr>
          <c:dLbls>
            <c:txPr>
              <a:bodyPr/>
              <a:lstStyle/>
              <a:p>
                <a:pPr lvl="0">
                  <a:defRPr sz="1000"/>
                </a:pPr>
              </a:p>
            </c:txPr>
            <c:showLegendKey val="0"/>
            <c:showVal val="1"/>
            <c:showCatName val="0"/>
            <c:showSerName val="0"/>
            <c:showPercent val="0"/>
            <c:showBubbleSize val="0"/>
          </c:dLbls>
          <c:cat>
            <c:strRef>
              <c:f>'5. PO_FIELD_RESEARCH'!$A$14:$A$19</c:f>
            </c:strRef>
          </c:cat>
          <c:val>
            <c:numRef>
              <c:f>'5. PO_FIELD_RESEARCH'!$C$14:$C$19</c:f>
            </c:numRef>
          </c:val>
        </c:ser>
        <c:overlap val="100"/>
        <c:axId val="1152889311"/>
        <c:axId val="1847683460"/>
      </c:barChart>
      <c:catAx>
        <c:axId val="1152889311"/>
        <c:scaling>
          <c:orientation val="maxMin"/>
        </c:scaling>
        <c:delete val="0"/>
        <c:axPos val="l"/>
        <c:title>
          <c:tx>
            <c:rich>
              <a:bodyPr/>
              <a:lstStyle/>
              <a:p>
                <a:pPr lvl="0">
                  <a:defRPr b="0">
                    <a:solidFill>
                      <a:srgbClr val="000000"/>
                    </a:solidFill>
                    <a:latin typeface="Roboto"/>
                  </a:defRPr>
                </a:pPr>
                <a:r>
                  <a:t/>
                </a:r>
              </a:p>
            </c:rich>
          </c:tx>
          <c:overlay val="0"/>
        </c:title>
        <c:majorTickMark val="none"/>
        <c:minorTickMark val="none"/>
        <c:spPr/>
        <c:txPr>
          <a:bodyPr/>
          <a:lstStyle/>
          <a:p>
            <a:pPr lvl="0">
              <a:defRPr b="0" sz="1200">
                <a:solidFill>
                  <a:srgbClr val="999999"/>
                </a:solidFill>
                <a:latin typeface="Roboto"/>
              </a:defRPr>
            </a:pPr>
          </a:p>
        </c:txPr>
        <c:crossAx val="1847683460"/>
      </c:catAx>
      <c:valAx>
        <c:axId val="1847683460"/>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152889311"/>
        <c:crosses val="max"/>
      </c:valAx>
    </c:plotArea>
    <c:legend>
      <c:legendPos val="r"/>
      <c:overlay val="0"/>
      <c:txPr>
        <a:bodyPr/>
        <a:lstStyle/>
        <a:p>
          <a:pPr lvl="0">
            <a:defRPr b="0" sz="1200">
              <a:solidFill>
                <a:srgbClr val="000000"/>
              </a:solidFill>
              <a:latin typeface="Roboto"/>
            </a:defRPr>
          </a:pPr>
        </a:p>
      </c:txPr>
    </c:legend>
    <c:plotVisOnly val="1"/>
  </c:chart>
</c:chartSpace>
</file>

<file path=xl/charts/chart1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Tutte le aree di studio</a:t>
            </a:r>
          </a:p>
        </c:rich>
      </c:tx>
      <c:overlay val="0"/>
    </c:title>
    <c:plotArea>
      <c:layout>
        <c:manualLayout>
          <c:xMode val="edge"/>
          <c:yMode val="edge"/>
          <c:x val="0.2860169491525424"/>
          <c:y val="0.15069011753965503"/>
          <c:w val="0.669762370805345"/>
          <c:h val="0.53455894100194"/>
        </c:manualLayout>
      </c:layout>
      <c:lineChart>
        <c:ser>
          <c:idx val="0"/>
          <c:order val="0"/>
          <c:tx>
            <c:strRef>
              <c:f>'8. FORBICI'!$A$18</c:f>
            </c:strRef>
          </c:tx>
          <c:spPr>
            <a:ln cmpd="sng" w="28575">
              <a:solidFill>
                <a:srgbClr val="EF7D1B"/>
              </a:solidFill>
              <a:prstDash val="solid"/>
            </a:ln>
          </c:spPr>
          <c:marker>
            <c:symbol val="circle"/>
            <c:size val="6"/>
            <c:spPr>
              <a:solidFill>
                <a:srgbClr val="EF7D1B"/>
              </a:solidFill>
              <a:ln cmpd="sng">
                <a:solidFill>
                  <a:srgbClr val="EF7D1B"/>
                </a:solidFill>
              </a:ln>
            </c:spPr>
          </c:marker>
          <c:cat>
            <c:strRef>
              <c:f>'8. FORBICI'!$B$32:$H$32</c:f>
            </c:strRef>
          </c:cat>
          <c:val>
            <c:numRef>
              <c:f>'8. FORBICI'!$B$18:$H$18</c:f>
            </c:numRef>
          </c:val>
          <c:smooth val="0"/>
        </c:ser>
        <c:ser>
          <c:idx val="1"/>
          <c:order val="1"/>
          <c:tx>
            <c:strRef>
              <c:f>'8. FORBICI'!$A$20</c:f>
            </c:strRef>
          </c:tx>
          <c:spPr>
            <a:ln cmpd="sng" w="28575">
              <a:solidFill>
                <a:srgbClr val="F3A05D"/>
              </a:solidFill>
              <a:prstDash val="sysDot"/>
            </a:ln>
          </c:spPr>
          <c:marker>
            <c:symbol val="circle"/>
            <c:size val="6"/>
            <c:spPr>
              <a:solidFill>
                <a:srgbClr val="F3A05D"/>
              </a:solidFill>
              <a:ln cmpd="sng">
                <a:solidFill>
                  <a:srgbClr val="F3A05D"/>
                </a:solidFill>
              </a:ln>
            </c:spPr>
          </c:marker>
          <c:cat>
            <c:strRef>
              <c:f>'8. FORBICI'!$B$32:$H$32</c:f>
            </c:strRef>
          </c:cat>
          <c:val>
            <c:numRef>
              <c:f>'8. FORBICI'!$B$20:$H$20</c:f>
            </c:numRef>
          </c:val>
          <c:smooth val="0"/>
        </c:ser>
        <c:ser>
          <c:idx val="2"/>
          <c:order val="2"/>
          <c:tx>
            <c:strRef>
              <c:f>'8. FORBICI'!$A$19</c:f>
            </c:strRef>
          </c:tx>
          <c:spPr>
            <a:ln cmpd="sng" w="28575">
              <a:solidFill>
                <a:srgbClr val="002E5F"/>
              </a:solidFill>
              <a:prstDash val="solid"/>
            </a:ln>
          </c:spPr>
          <c:marker>
            <c:symbol val="circle"/>
            <c:size val="5"/>
            <c:spPr>
              <a:solidFill>
                <a:srgbClr val="002E5F"/>
              </a:solidFill>
              <a:ln cmpd="sng">
                <a:solidFill>
                  <a:srgbClr val="002E5F"/>
                </a:solidFill>
              </a:ln>
            </c:spPr>
          </c:marker>
          <c:cat>
            <c:strRef>
              <c:f>'8. FORBICI'!$B$32:$H$32</c:f>
            </c:strRef>
          </c:cat>
          <c:val>
            <c:numRef>
              <c:f>'8. FORBICI'!$B$19:$H$19</c:f>
            </c:numRef>
          </c:val>
          <c:smooth val="0"/>
        </c:ser>
        <c:ser>
          <c:idx val="3"/>
          <c:order val="3"/>
          <c:tx>
            <c:strRef>
              <c:f>'8. FORBICI'!$A$21</c:f>
            </c:strRef>
          </c:tx>
          <c:spPr>
            <a:ln cmpd="sng" w="28575">
              <a:solidFill>
                <a:srgbClr val="6D85A3"/>
              </a:solidFill>
              <a:prstDash val="sysDot"/>
            </a:ln>
          </c:spPr>
          <c:marker>
            <c:symbol val="circle"/>
            <c:size val="5"/>
            <c:spPr>
              <a:solidFill>
                <a:srgbClr val="6D85A3"/>
              </a:solidFill>
              <a:ln cmpd="sng">
                <a:solidFill>
                  <a:srgbClr val="6D85A3"/>
                </a:solidFill>
              </a:ln>
            </c:spPr>
          </c:marker>
          <c:cat>
            <c:strRef>
              <c:f>'8. FORBICI'!$B$32:$H$32</c:f>
            </c:strRef>
          </c:cat>
          <c:val>
            <c:numRef>
              <c:f>'8. FORBICI'!$B$21:$H$21</c:f>
            </c:numRef>
          </c:val>
          <c:smooth val="0"/>
        </c:ser>
        <c:axId val="1653996132"/>
        <c:axId val="758357490"/>
      </c:lineChart>
      <c:catAx>
        <c:axId val="1653996132"/>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Calibri"/>
              </a:defRPr>
            </a:pPr>
          </a:p>
        </c:txPr>
        <c:crossAx val="758357490"/>
      </c:catAx>
      <c:valAx>
        <c:axId val="758357490"/>
        <c:scaling>
          <c:orientation val="minMax"/>
          <c:max val="1.0"/>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i="0" sz="1000">
                    <a:solidFill>
                      <a:srgbClr val="333333"/>
                    </a:solidFill>
                    <a:latin typeface="Calibri"/>
                  </a:defRPr>
                </a:pPr>
                <a:r>
                  <a:t>%</a:t>
                </a:r>
              </a:p>
            </c:rich>
          </c:tx>
          <c:overlay val="0"/>
        </c:title>
        <c:numFmt formatCode="General" sourceLinked="1"/>
        <c:majorTickMark val="none"/>
        <c:minorTickMark val="none"/>
        <c:tickLblPos val="nextTo"/>
        <c:spPr>
          <a:ln/>
        </c:spPr>
        <c:txPr>
          <a:bodyPr/>
          <a:lstStyle/>
          <a:p>
            <a:pPr lvl="0">
              <a:defRPr b="0" i="0" sz="900">
                <a:solidFill>
                  <a:srgbClr val="595959"/>
                </a:solidFill>
                <a:latin typeface="Calibri"/>
              </a:defRPr>
            </a:pPr>
          </a:p>
        </c:txPr>
        <c:crossAx val="1653996132"/>
      </c:valAx>
      <c:spPr>
        <a:solidFill>
          <a:srgbClr val="FFFFFF"/>
        </a:solidFill>
      </c:spPr>
    </c:plotArea>
    <c:legend>
      <c:legendPos val="l"/>
      <c:overlay val="0"/>
      <c:txPr>
        <a:bodyPr/>
        <a:lstStyle/>
        <a:p>
          <a:pPr lvl="0">
            <a:defRPr b="0" i="0" sz="1000">
              <a:solidFill>
                <a:srgbClr val="706F6F"/>
              </a:solidFill>
              <a:latin typeface="Calibri"/>
            </a:defRPr>
          </a:pPr>
        </a:p>
      </c:txPr>
    </c:legend>
    <c:plotVisOnly val="1"/>
  </c:chart>
  <c:spPr>
    <a:solidFill>
      <a:srgbClr val="FFFFFF"/>
    </a:solidFill>
  </c:spPr>
</c:chartSpace>
</file>

<file path=xl/charts/chart1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Aree STEM</a:t>
            </a:r>
          </a:p>
        </c:rich>
      </c:tx>
      <c:overlay val="0"/>
    </c:title>
    <c:plotArea>
      <c:layout>
        <c:manualLayout>
          <c:xMode val="edge"/>
          <c:yMode val="edge"/>
          <c:x val="0.2436440677966102"/>
          <c:y val="0.16518287116284402"/>
          <c:w val="0.7008358171330281"/>
          <c:h val="0.5273125641903459"/>
        </c:manualLayout>
      </c:layout>
      <c:lineChart>
        <c:ser>
          <c:idx val="0"/>
          <c:order val="0"/>
          <c:tx>
            <c:strRef>
              <c:f>'8. FORBICI'!$A$33</c:f>
            </c:strRef>
          </c:tx>
          <c:spPr>
            <a:ln cmpd="sng" w="28575">
              <a:solidFill>
                <a:srgbClr val="ED7D31"/>
              </a:solidFill>
              <a:prstDash val="solid"/>
            </a:ln>
          </c:spPr>
          <c:marker>
            <c:symbol val="circle"/>
            <c:size val="6"/>
            <c:spPr>
              <a:solidFill>
                <a:srgbClr val="ED7D31"/>
              </a:solidFill>
              <a:ln cmpd="sng">
                <a:solidFill>
                  <a:srgbClr val="ED7D31"/>
                </a:solidFill>
              </a:ln>
            </c:spPr>
          </c:marker>
          <c:cat>
            <c:strRef>
              <c:f>'8. FORBICI'!$B$32:$H$32</c:f>
            </c:strRef>
          </c:cat>
          <c:val>
            <c:numRef>
              <c:f>'8. FORBICI'!$B$33:$H$33</c:f>
            </c:numRef>
          </c:val>
          <c:smooth val="0"/>
        </c:ser>
        <c:ser>
          <c:idx val="1"/>
          <c:order val="1"/>
          <c:tx>
            <c:strRef>
              <c:f>'8. FORBICI'!$A$35</c:f>
            </c:strRef>
          </c:tx>
          <c:spPr>
            <a:ln cmpd="sng" w="28575">
              <a:solidFill>
                <a:srgbClr val="F3A05D"/>
              </a:solidFill>
              <a:prstDash val="sysDot"/>
            </a:ln>
          </c:spPr>
          <c:marker>
            <c:symbol val="circle"/>
            <c:size val="6"/>
            <c:spPr>
              <a:solidFill>
                <a:srgbClr val="F3A05D"/>
              </a:solidFill>
              <a:ln cmpd="sng">
                <a:solidFill>
                  <a:srgbClr val="F3A05D"/>
                </a:solidFill>
              </a:ln>
            </c:spPr>
          </c:marker>
          <c:cat>
            <c:strRef>
              <c:f>'8. FORBICI'!$B$32:$H$32</c:f>
            </c:strRef>
          </c:cat>
          <c:val>
            <c:numRef>
              <c:f>'8. FORBICI'!$B$35:$H$35</c:f>
            </c:numRef>
          </c:val>
          <c:smooth val="0"/>
        </c:ser>
        <c:ser>
          <c:idx val="2"/>
          <c:order val="2"/>
          <c:tx>
            <c:strRef>
              <c:f>'8. FORBICI'!$A$34</c:f>
            </c:strRef>
          </c:tx>
          <c:spPr>
            <a:ln cmpd="sng" w="28575">
              <a:solidFill>
                <a:srgbClr val="002A5F"/>
              </a:solidFill>
              <a:prstDash val="solid"/>
            </a:ln>
          </c:spPr>
          <c:marker>
            <c:symbol val="circle"/>
            <c:size val="5"/>
            <c:spPr>
              <a:solidFill>
                <a:srgbClr val="002A5F"/>
              </a:solidFill>
              <a:ln cmpd="sng">
                <a:solidFill>
                  <a:srgbClr val="002A5F"/>
                </a:solidFill>
              </a:ln>
            </c:spPr>
          </c:marker>
          <c:cat>
            <c:strRef>
              <c:f>'8. FORBICI'!$B$32:$H$32</c:f>
            </c:strRef>
          </c:cat>
          <c:val>
            <c:numRef>
              <c:f>'8. FORBICI'!$B$34:$H$34</c:f>
            </c:numRef>
          </c:val>
          <c:smooth val="0"/>
        </c:ser>
        <c:ser>
          <c:idx val="3"/>
          <c:order val="3"/>
          <c:tx>
            <c:strRef>
              <c:f>'8. FORBICI'!$A$36</c:f>
            </c:strRef>
          </c:tx>
          <c:spPr>
            <a:ln cmpd="sng" w="28575">
              <a:solidFill>
                <a:srgbClr val="6D85A3"/>
              </a:solidFill>
              <a:prstDash val="sysDot"/>
            </a:ln>
          </c:spPr>
          <c:marker>
            <c:symbol val="circle"/>
            <c:size val="5"/>
            <c:spPr>
              <a:solidFill>
                <a:srgbClr val="6D85A3"/>
              </a:solidFill>
              <a:ln cmpd="sng">
                <a:solidFill>
                  <a:srgbClr val="6D85A3"/>
                </a:solidFill>
              </a:ln>
            </c:spPr>
          </c:marker>
          <c:cat>
            <c:strRef>
              <c:f>'8. FORBICI'!$B$32:$H$32</c:f>
            </c:strRef>
          </c:cat>
          <c:val>
            <c:numRef>
              <c:f>'8. FORBICI'!$B$36:$H$36</c:f>
            </c:numRef>
          </c:val>
          <c:smooth val="0"/>
        </c:ser>
        <c:axId val="1859272379"/>
        <c:axId val="1279438539"/>
      </c:lineChart>
      <c:catAx>
        <c:axId val="1859272379"/>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Calibri"/>
              </a:defRPr>
            </a:pPr>
          </a:p>
        </c:txPr>
        <c:crossAx val="1279438539"/>
      </c:catAx>
      <c:valAx>
        <c:axId val="1279438539"/>
        <c:scaling>
          <c:orientation val="minMax"/>
          <c:max val="1.0"/>
        </c:scaling>
        <c:delete val="0"/>
        <c:axPos val="l"/>
        <c:majorGridlines>
          <c:spPr>
            <a:ln>
              <a:solidFill>
                <a:srgbClr val="D9D9D9"/>
              </a:solidFill>
            </a:ln>
          </c:spPr>
        </c:majorGridlines>
        <c:minorGridlines>
          <c:spPr>
            <a:ln>
              <a:solidFill>
                <a:srgbClr val="CCCCCC">
                  <a:alpha val="0"/>
                </a:srgbClr>
              </a:solidFill>
            </a:ln>
          </c:spPr>
        </c:minorGridlines>
        <c:title>
          <c:tx>
            <c:rich>
              <a:bodyPr/>
              <a:lstStyle/>
              <a:p>
                <a:pPr lvl="0">
                  <a:defRPr b="0" i="0" sz="1000">
                    <a:solidFill>
                      <a:srgbClr val="333333"/>
                    </a:solidFill>
                    <a:latin typeface="Calibri"/>
                  </a:defRPr>
                </a:pPr>
                <a:r>
                  <a:t>%</a:t>
                </a:r>
              </a:p>
            </c:rich>
          </c:tx>
          <c:overlay val="0"/>
        </c:title>
        <c:numFmt formatCode="General" sourceLinked="1"/>
        <c:majorTickMark val="none"/>
        <c:minorTickMark val="none"/>
        <c:tickLblPos val="nextTo"/>
        <c:spPr>
          <a:ln/>
        </c:spPr>
        <c:txPr>
          <a:bodyPr/>
          <a:lstStyle/>
          <a:p>
            <a:pPr lvl="0">
              <a:defRPr b="0" i="0" sz="900">
                <a:solidFill>
                  <a:srgbClr val="595959"/>
                </a:solidFill>
                <a:latin typeface="Calibri"/>
              </a:defRPr>
            </a:pPr>
          </a:p>
        </c:txPr>
        <c:crossAx val="1859272379"/>
      </c:valAx>
      <c:spPr>
        <a:solidFill>
          <a:srgbClr val="FFFFFF"/>
        </a:solidFill>
      </c:spPr>
    </c:plotArea>
    <c:legend>
      <c:legendPos val="l"/>
      <c:overlay val="0"/>
      <c:txPr>
        <a:bodyPr/>
        <a:lstStyle/>
        <a:p>
          <a:pPr lvl="0">
            <a:defRPr b="0" i="0" sz="1000">
              <a:solidFill>
                <a:srgbClr val="706F6F"/>
              </a:solidFill>
              <a:latin typeface="Calibri"/>
            </a:defRPr>
          </a:pPr>
        </a:p>
      </c:txPr>
    </c:legend>
    <c:plotVisOnly val="1"/>
  </c:chart>
  <c:spPr>
    <a:solidFill>
      <a:srgbClr val="FFFFFF"/>
    </a:solidFill>
  </c:spPr>
</c:chartSpace>
</file>

<file path=xl/charts/chart1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Roboto"/>
              </a:defRPr>
            </a:pPr>
            <a:r>
              <a:t>Passaggi di ruolo</a:t>
            </a:r>
          </a:p>
        </c:rich>
      </c:tx>
      <c:overlay val="0"/>
    </c:title>
    <c:plotArea>
      <c:layout/>
      <c:barChart>
        <c:barDir val="bar"/>
        <c:grouping val="percentStacked"/>
        <c:ser>
          <c:idx val="0"/>
          <c:order val="0"/>
          <c:tx>
            <c:strRef>
              <c:f>'10.FLUSSI'!$C$26</c:f>
            </c:strRef>
          </c:tx>
          <c:spPr>
            <a:solidFill>
              <a:srgbClr val="002E5F"/>
            </a:solidFill>
          </c:spPr>
          <c:cat>
            <c:strRef>
              <c:f>'10.FLUSSI'!$A$27:$A$31</c:f>
            </c:strRef>
          </c:cat>
          <c:val>
            <c:numRef>
              <c:f>'10.FLUSSI'!$C$27:$C$31</c:f>
            </c:numRef>
          </c:val>
        </c:ser>
        <c:ser>
          <c:idx val="1"/>
          <c:order val="1"/>
          <c:tx>
            <c:strRef>
              <c:f>'10.FLUSSI'!$B$26</c:f>
            </c:strRef>
          </c:tx>
          <c:spPr>
            <a:solidFill>
              <a:srgbClr val="EF7D1B"/>
            </a:solidFill>
          </c:spPr>
          <c:cat>
            <c:strRef>
              <c:f>'10.FLUSSI'!$A$27:$A$31</c:f>
            </c:strRef>
          </c:cat>
          <c:val>
            <c:numRef>
              <c:f>'10.FLUSSI'!$B$27:$B$31</c:f>
            </c:numRef>
          </c:val>
        </c:ser>
        <c:overlap val="100"/>
        <c:axId val="1970115923"/>
        <c:axId val="764129308"/>
      </c:barChart>
      <c:catAx>
        <c:axId val="1970115923"/>
        <c:scaling>
          <c:orientation val="maxMin"/>
        </c:scaling>
        <c:delete val="0"/>
        <c:axPos val="l"/>
        <c:title>
          <c:tx>
            <c:rich>
              <a:bodyPr/>
              <a:lstStyle/>
              <a:p>
                <a:pPr lvl="0">
                  <a:defRPr b="0">
                    <a:solidFill>
                      <a:srgbClr val="000000"/>
                    </a:solidFill>
                    <a:latin typeface="Roboto"/>
                  </a:defRPr>
                </a:pPr>
                <a:r>
                  <a:t/>
                </a:r>
              </a:p>
            </c:rich>
          </c:tx>
          <c:overlay val="0"/>
        </c:title>
        <c:majorTickMark val="none"/>
        <c:minorTickMark val="none"/>
        <c:spPr/>
        <c:txPr>
          <a:bodyPr/>
          <a:lstStyle/>
          <a:p>
            <a:pPr lvl="0">
              <a:defRPr b="0">
                <a:solidFill>
                  <a:srgbClr val="000000"/>
                </a:solidFill>
                <a:latin typeface="Roboto"/>
              </a:defRPr>
            </a:pPr>
          </a:p>
        </c:txPr>
        <c:crossAx val="764129308"/>
      </c:catAx>
      <c:valAx>
        <c:axId val="764129308"/>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a:solidFill>
                  <a:srgbClr val="000000"/>
                </a:solidFill>
                <a:latin typeface="Roboto"/>
              </a:defRPr>
            </a:pPr>
          </a:p>
        </c:txPr>
        <c:crossAx val="1970115923"/>
        <c:crosses val="max"/>
      </c:valAx>
      <c:spPr>
        <a:solidFill>
          <a:srgbClr val="FFFFFF"/>
        </a:solidFill>
      </c:spPr>
    </c:plotArea>
    <c:legend>
      <c:legendPos val="l"/>
      <c:overlay val="0"/>
      <c:txPr>
        <a:bodyPr/>
        <a:lstStyle/>
        <a:p>
          <a:pPr lvl="0">
            <a:defRPr b="0">
              <a:solidFill>
                <a:srgbClr val="706F6F"/>
              </a:solidFill>
              <a:latin typeface="Roboto"/>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000000"/>
                </a:solidFill>
                <a:latin typeface="Roboto"/>
              </a:defRPr>
            </a:pPr>
            <a:r>
              <a:t>Percentuale di docenti di prima fascia rispetto al totale del personale docente per genere</a:t>
            </a:r>
          </a:p>
        </c:rich>
      </c:tx>
      <c:overlay val="0"/>
    </c:title>
    <c:plotArea>
      <c:layout>
        <c:manualLayout>
          <c:xMode val="edge"/>
          <c:yMode val="edge"/>
          <c:x val="0.08873809378487725"/>
          <c:y val="0.11567834681042233"/>
          <c:w val="0.8319761919294085"/>
          <c:h val="0.7858041329739442"/>
        </c:manualLayout>
      </c:layout>
      <c:barChart>
        <c:barDir val="bar"/>
        <c:ser>
          <c:idx val="0"/>
          <c:order val="0"/>
          <c:spPr>
            <a:solidFill>
              <a:srgbClr val="002E5F"/>
            </a:solidFill>
          </c:spPr>
          <c:dPt>
            <c:idx val="0"/>
            <c:spPr>
              <a:solidFill>
                <a:srgbClr val="EF7D1B"/>
              </a:solidFill>
            </c:spPr>
          </c:dPt>
          <c:dPt>
            <c:idx val="1"/>
          </c:dPt>
          <c:dLbls>
            <c:dLbl>
              <c:idx val="0"/>
              <c:txPr>
                <a:bodyPr/>
                <a:lstStyle/>
                <a:p>
                  <a:pPr lvl="0">
                    <a:defRPr sz="1000">
                      <a:solidFill>
                        <a:srgbClr val="706F6F"/>
                      </a:solidFill>
                    </a:defRPr>
                  </a:pPr>
                </a:p>
              </c:txPr>
              <c:showLegendKey val="0"/>
              <c:showVal val="1"/>
              <c:showCatName val="0"/>
              <c:showSerName val="0"/>
              <c:showPercent val="0"/>
              <c:showBubbleSize val="0"/>
            </c:dLbl>
            <c:dLbl>
              <c:idx val="1"/>
              <c:txPr>
                <a:bodyPr/>
                <a:lstStyle/>
                <a:p>
                  <a:pPr lvl="0">
                    <a:defRPr sz="1000">
                      <a:solidFill>
                        <a:srgbClr val="706F6F"/>
                      </a:solidFill>
                    </a:defRPr>
                  </a:pPr>
                </a:p>
              </c:txPr>
              <c:showLegendKey val="0"/>
              <c:showVal val="1"/>
              <c:showCatName val="0"/>
              <c:showSerName val="0"/>
              <c:showPercent val="0"/>
              <c:showBubbleSize val="0"/>
            </c:dLbl>
            <c:txPr>
              <a:bodyPr/>
              <a:lstStyle/>
              <a:p>
                <a:pPr lvl="0">
                  <a:defRPr sz="1000">
                    <a:solidFill>
                      <a:srgbClr val="706F6F"/>
                    </a:solidFill>
                  </a:defRPr>
                </a:pPr>
              </a:p>
            </c:txPr>
            <c:showLegendKey val="0"/>
            <c:showVal val="1"/>
            <c:showCatName val="0"/>
            <c:showSerName val="0"/>
            <c:showPercent val="0"/>
            <c:showBubbleSize val="0"/>
          </c:dLbls>
          <c:cat>
            <c:strRef>
              <c:f>'1 &amp; 7. GENERE_RUOLO'!$C$37:$D$37</c:f>
            </c:strRef>
          </c:cat>
          <c:val>
            <c:numRef>
              <c:f>'1 &amp; 7. GENERE_RUOLO'!$C$38:$D$38</c:f>
            </c:numRef>
          </c:val>
        </c:ser>
        <c:axId val="159141869"/>
        <c:axId val="1471026318"/>
      </c:barChart>
      <c:catAx>
        <c:axId val="159141869"/>
        <c:scaling>
          <c:orientation val="maxMin"/>
        </c:scaling>
        <c:delete val="0"/>
        <c:axPos val="l"/>
        <c:title>
          <c:tx>
            <c:rich>
              <a:bodyPr/>
              <a:lstStyle/>
              <a:p>
                <a:pPr lvl="0">
                  <a:defRPr b="0">
                    <a:solidFill>
                      <a:srgbClr val="000000"/>
                    </a:solidFill>
                    <a:latin typeface="Roboto"/>
                  </a:defRPr>
                </a:pPr>
                <a:r>
                  <a:t/>
                </a:r>
              </a:p>
            </c:rich>
          </c:tx>
          <c:overlay val="0"/>
        </c:title>
        <c:majorTickMark val="none"/>
        <c:minorTickMark val="none"/>
        <c:spPr/>
        <c:txPr>
          <a:bodyPr/>
          <a:lstStyle/>
          <a:p>
            <a:pPr lvl="0">
              <a:defRPr b="0" sz="1000">
                <a:solidFill>
                  <a:srgbClr val="706F6F"/>
                </a:solidFill>
                <a:latin typeface="Roboto"/>
              </a:defRPr>
            </a:pPr>
          </a:p>
        </c:txPr>
        <c:crossAx val="1471026318"/>
      </c:catAx>
      <c:valAx>
        <c:axId val="1471026318"/>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sz="1000">
                <a:solidFill>
                  <a:srgbClr val="706F6F"/>
                </a:solidFill>
                <a:latin typeface="Roboto"/>
              </a:defRPr>
            </a:pPr>
          </a:p>
        </c:txPr>
        <c:crossAx val="159141869"/>
        <c:crosses val="max"/>
      </c:valAx>
    </c:plotArea>
    <c:legend>
      <c:legendPos val="r"/>
      <c:overlay val="0"/>
      <c:txPr>
        <a:bodyPr/>
        <a:lstStyle/>
        <a:p>
          <a:pPr lvl="0">
            <a:defRPr b="0">
              <a:solidFill>
                <a:srgbClr val="000000"/>
              </a:solidFill>
              <a:latin typeface="Roboto"/>
            </a:defRPr>
          </a:pPr>
        </a:p>
      </c:txPr>
    </c:legend>
    <c:plotVisOnly val="1"/>
  </c:chart>
</c:chartSpace>
</file>

<file path=xl/charts/chart2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000000"/>
                </a:solidFill>
                <a:latin typeface="Roboto"/>
              </a:defRPr>
            </a:pPr>
            <a:r>
              <a:t>RD-PA</a:t>
            </a:r>
          </a:p>
        </c:rich>
      </c:tx>
      <c:overlay val="0"/>
    </c:title>
    <c:plotArea>
      <c:layout>
        <c:manualLayout>
          <c:xMode val="edge"/>
          <c:yMode val="edge"/>
          <c:x val="0.183014491609601"/>
          <c:y val="0.106003850831967"/>
          <c:w val="0.650631171103612"/>
          <c:h val="0.371338779650667"/>
        </c:manualLayout>
      </c:layout>
      <c:lineChart>
        <c:ser>
          <c:idx val="0"/>
          <c:order val="0"/>
          <c:tx>
            <c:strRef>
              <c:f>'10.FLUSSI'!$B$7</c:f>
            </c:strRef>
          </c:tx>
          <c:spPr>
            <a:ln cmpd="sng" w="19050">
              <a:solidFill>
                <a:srgbClr val="EF7D1B"/>
              </a:solidFill>
              <a:prstDash val="solid"/>
            </a:ln>
          </c:spPr>
          <c:marker>
            <c:symbol val="circle"/>
            <c:size val="5"/>
            <c:spPr>
              <a:solidFill>
                <a:srgbClr val="EF7D1B"/>
              </a:solidFill>
              <a:ln cmpd="sng">
                <a:solidFill>
                  <a:srgbClr val="EF7D1B"/>
                </a:solidFill>
              </a:ln>
            </c:spPr>
          </c:marker>
          <c:cat>
            <c:strRef>
              <c:f>'10.FLUSSI'!$A$8:$A$21</c:f>
            </c:strRef>
          </c:cat>
          <c:val>
            <c:numRef>
              <c:f>'10.FLUSSI'!$B$8:$B$21</c:f>
            </c:numRef>
          </c:val>
          <c:smooth val="0"/>
        </c:ser>
        <c:ser>
          <c:idx val="1"/>
          <c:order val="1"/>
          <c:tx>
            <c:strRef>
              <c:f>'10.FLUSSI'!$C$7</c:f>
            </c:strRef>
          </c:tx>
          <c:spPr>
            <a:ln cmpd="sng" w="19050">
              <a:solidFill>
                <a:srgbClr val="002E5F"/>
              </a:solidFill>
              <a:prstDash val="solid"/>
            </a:ln>
          </c:spPr>
          <c:marker>
            <c:symbol val="circle"/>
            <c:size val="5"/>
            <c:spPr>
              <a:solidFill>
                <a:srgbClr val="002E5F"/>
              </a:solidFill>
              <a:ln cmpd="sng">
                <a:solidFill>
                  <a:srgbClr val="002E5F"/>
                </a:solidFill>
              </a:ln>
            </c:spPr>
          </c:marker>
          <c:cat>
            <c:strRef>
              <c:f>'10.FLUSSI'!$A$8:$A$21</c:f>
            </c:strRef>
          </c:cat>
          <c:val>
            <c:numRef>
              <c:f>'10.FLUSSI'!$C$8:$C$21</c:f>
            </c:numRef>
          </c:val>
          <c:smooth val="0"/>
        </c:ser>
        <c:axId val="1515271554"/>
        <c:axId val="1890286454"/>
      </c:lineChart>
      <c:catAx>
        <c:axId val="1515271554"/>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rot="-5400000"/>
          <a:lstStyle/>
          <a:p>
            <a:pPr lvl="0">
              <a:defRPr b="0" i="0" sz="1000">
                <a:solidFill>
                  <a:srgbClr val="706F6F"/>
                </a:solidFill>
                <a:latin typeface="Roboto"/>
              </a:defRPr>
            </a:pPr>
          </a:p>
        </c:txPr>
        <c:crossAx val="1890286454"/>
      </c:catAx>
      <c:valAx>
        <c:axId val="1890286454"/>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1515271554"/>
      </c:valAx>
      <c:spPr>
        <a:solidFill>
          <a:srgbClr val="FFFFFF"/>
        </a:solidFill>
      </c:spPr>
    </c:plotArea>
    <c:legend>
      <c:legendPos val="r"/>
      <c:overlay val="0"/>
      <c:txPr>
        <a:bodyPr/>
        <a:lstStyle/>
        <a:p>
          <a:pPr lvl="0">
            <a:defRPr b="0">
              <a:solidFill>
                <a:srgbClr val="000000"/>
              </a:solidFill>
              <a:latin typeface="Roboto"/>
            </a:defRPr>
          </a:pPr>
        </a:p>
      </c:txPr>
    </c:legend>
    <c:plotVisOnly val="1"/>
  </c:chart>
</c:chartSpace>
</file>

<file path=xl/charts/chart2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06F6F"/>
                </a:solidFill>
                <a:latin typeface="Roboto"/>
              </a:defRPr>
            </a:pPr>
            <a:r>
              <a:t>RU-PA</a:t>
            </a:r>
          </a:p>
        </c:rich>
      </c:tx>
      <c:overlay val="0"/>
    </c:title>
    <c:plotArea>
      <c:layout>
        <c:manualLayout>
          <c:xMode val="edge"/>
          <c:yMode val="edge"/>
          <c:x val="0.183014491609601"/>
          <c:y val="0.106003850831967"/>
          <c:w val="0.650631171103612"/>
          <c:h val="0.37333037873080105"/>
        </c:manualLayout>
      </c:layout>
      <c:lineChart>
        <c:ser>
          <c:idx val="0"/>
          <c:order val="0"/>
          <c:tx>
            <c:strRef>
              <c:f>'10.FLUSSI'!$D$7</c:f>
            </c:strRef>
          </c:tx>
          <c:spPr>
            <a:ln cmpd="sng" w="19050">
              <a:solidFill>
                <a:srgbClr val="EF7D1B"/>
              </a:solidFill>
              <a:prstDash val="solid"/>
            </a:ln>
          </c:spPr>
          <c:marker>
            <c:symbol val="circle"/>
            <c:size val="5"/>
            <c:spPr>
              <a:solidFill>
                <a:srgbClr val="EF7D1B"/>
              </a:solidFill>
              <a:ln cmpd="sng">
                <a:solidFill>
                  <a:srgbClr val="EF7D1B"/>
                </a:solidFill>
              </a:ln>
            </c:spPr>
          </c:marker>
          <c:cat>
            <c:strRef>
              <c:f>'10.FLUSSI'!$A$8:$A$21</c:f>
            </c:strRef>
          </c:cat>
          <c:val>
            <c:numRef>
              <c:f>'10.FLUSSI'!$D$8:$D$21</c:f>
            </c:numRef>
          </c:val>
          <c:smooth val="0"/>
        </c:ser>
        <c:ser>
          <c:idx val="1"/>
          <c:order val="1"/>
          <c:tx>
            <c:strRef>
              <c:f>'10.FLUSSI'!$E$7</c:f>
            </c:strRef>
          </c:tx>
          <c:spPr>
            <a:ln cmpd="sng" w="19050">
              <a:solidFill>
                <a:srgbClr val="002E5F"/>
              </a:solidFill>
              <a:prstDash val="solid"/>
            </a:ln>
          </c:spPr>
          <c:marker>
            <c:symbol val="circle"/>
            <c:size val="5"/>
            <c:spPr>
              <a:solidFill>
                <a:srgbClr val="002E5F"/>
              </a:solidFill>
              <a:ln cmpd="sng">
                <a:solidFill>
                  <a:srgbClr val="002E5F"/>
                </a:solidFill>
              </a:ln>
            </c:spPr>
          </c:marker>
          <c:cat>
            <c:strRef>
              <c:f>'10.FLUSSI'!$A$8:$A$21</c:f>
            </c:strRef>
          </c:cat>
          <c:val>
            <c:numRef>
              <c:f>'10.FLUSSI'!$E$8:$E$20</c:f>
            </c:numRef>
          </c:val>
          <c:smooth val="0"/>
        </c:ser>
        <c:axId val="477652138"/>
        <c:axId val="942878660"/>
      </c:lineChart>
      <c:catAx>
        <c:axId val="477652138"/>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rot="-5400000"/>
          <a:lstStyle/>
          <a:p>
            <a:pPr lvl="0">
              <a:defRPr b="0" i="0" sz="1000">
                <a:solidFill>
                  <a:srgbClr val="706F6F"/>
                </a:solidFill>
                <a:latin typeface="Roboto"/>
              </a:defRPr>
            </a:pPr>
          </a:p>
        </c:txPr>
        <c:crossAx val="942878660"/>
      </c:catAx>
      <c:valAx>
        <c:axId val="94287866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477652138"/>
      </c:valAx>
      <c:spPr>
        <a:solidFill>
          <a:srgbClr val="FFFFFF"/>
        </a:solidFill>
      </c:spPr>
    </c:plotArea>
    <c:legend>
      <c:legendPos val="r"/>
      <c:overlay val="0"/>
      <c:txPr>
        <a:bodyPr/>
        <a:lstStyle/>
        <a:p>
          <a:pPr lvl="0">
            <a:defRPr b="0">
              <a:solidFill>
                <a:srgbClr val="000000"/>
              </a:solidFill>
              <a:latin typeface="Roboto"/>
            </a:defRPr>
          </a:pPr>
        </a:p>
      </c:txPr>
    </c:legend>
    <c:plotVisOnly val="1"/>
  </c:chart>
</c:chartSpace>
</file>

<file path=xl/charts/chart2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706F6F"/>
                </a:solidFill>
                <a:latin typeface="Roboto"/>
              </a:defRPr>
            </a:pPr>
            <a:r>
              <a:t>PA-PO</a:t>
            </a:r>
          </a:p>
        </c:rich>
      </c:tx>
      <c:overlay val="0"/>
    </c:title>
    <c:plotArea>
      <c:layout>
        <c:manualLayout>
          <c:xMode val="edge"/>
          <c:yMode val="edge"/>
          <c:x val="0.19148290674192"/>
          <c:y val="0.106003850831967"/>
          <c:w val="0.642162755971293"/>
          <c:h val="0.371338779650667"/>
        </c:manualLayout>
      </c:layout>
      <c:lineChart>
        <c:ser>
          <c:idx val="0"/>
          <c:order val="0"/>
          <c:tx>
            <c:strRef>
              <c:f>'10.FLUSSI'!$F$7</c:f>
            </c:strRef>
          </c:tx>
          <c:spPr>
            <a:ln cmpd="sng" w="19050">
              <a:solidFill>
                <a:srgbClr val="EF7D1B"/>
              </a:solidFill>
              <a:prstDash val="solid"/>
            </a:ln>
          </c:spPr>
          <c:marker>
            <c:symbol val="circle"/>
            <c:size val="5"/>
            <c:spPr>
              <a:solidFill>
                <a:srgbClr val="EF7D1B"/>
              </a:solidFill>
              <a:ln cmpd="sng">
                <a:solidFill>
                  <a:srgbClr val="EF7D1B"/>
                </a:solidFill>
              </a:ln>
            </c:spPr>
          </c:marker>
          <c:cat>
            <c:strRef>
              <c:f>'10.FLUSSI'!$A$8:$A$21</c:f>
            </c:strRef>
          </c:cat>
          <c:val>
            <c:numRef>
              <c:f>'10.FLUSSI'!$F$8:$F$21</c:f>
            </c:numRef>
          </c:val>
          <c:smooth val="0"/>
        </c:ser>
        <c:ser>
          <c:idx val="1"/>
          <c:order val="1"/>
          <c:tx>
            <c:strRef>
              <c:f>'10.FLUSSI'!$G$7</c:f>
            </c:strRef>
          </c:tx>
          <c:spPr>
            <a:ln cmpd="sng" w="19050">
              <a:solidFill>
                <a:srgbClr val="002E5F"/>
              </a:solidFill>
              <a:prstDash val="solid"/>
            </a:ln>
          </c:spPr>
          <c:marker>
            <c:symbol val="circle"/>
            <c:size val="5"/>
            <c:spPr>
              <a:solidFill>
                <a:srgbClr val="002E5F"/>
              </a:solidFill>
              <a:ln cmpd="sng">
                <a:solidFill>
                  <a:srgbClr val="002E5F"/>
                </a:solidFill>
              </a:ln>
            </c:spPr>
          </c:marker>
          <c:cat>
            <c:strRef>
              <c:f>'10.FLUSSI'!$A$8:$A$21</c:f>
            </c:strRef>
          </c:cat>
          <c:val>
            <c:numRef>
              <c:f>'10.FLUSSI'!$G$8:$G$21</c:f>
            </c:numRef>
          </c:val>
          <c:smooth val="0"/>
        </c:ser>
        <c:axId val="477646227"/>
        <c:axId val="211880539"/>
      </c:lineChart>
      <c:catAx>
        <c:axId val="477646227"/>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rot="-5400000"/>
          <a:lstStyle/>
          <a:p>
            <a:pPr lvl="0">
              <a:defRPr b="0" i="0" sz="1000">
                <a:solidFill>
                  <a:srgbClr val="706F6F"/>
                </a:solidFill>
                <a:latin typeface="Roboto"/>
              </a:defRPr>
            </a:pPr>
          </a:p>
        </c:txPr>
        <c:crossAx val="211880539"/>
      </c:catAx>
      <c:valAx>
        <c:axId val="211880539"/>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477646227"/>
      </c:valAx>
      <c:spPr>
        <a:solidFill>
          <a:srgbClr val="FFFFFF"/>
        </a:solidFill>
      </c:spPr>
    </c:plotArea>
    <c:legend>
      <c:legendPos val="r"/>
      <c:overlay val="0"/>
      <c:txPr>
        <a:bodyPr/>
        <a:lstStyle/>
        <a:p>
          <a:pPr lvl="0">
            <a:defRPr b="0">
              <a:solidFill>
                <a:srgbClr val="000000"/>
              </a:solidFill>
              <a:latin typeface="Roboto"/>
            </a:defRPr>
          </a:pPr>
        </a:p>
      </c:txPr>
    </c:legend>
    <c:plotVisOnly val="1"/>
  </c:chart>
</c:chartSpace>
</file>

<file path=xl/charts/chart2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Distribuzione Candidature Abilitazione</a:t>
            </a:r>
          </a:p>
        </c:rich>
      </c:tx>
      <c:overlay val="0"/>
    </c:title>
    <c:plotArea>
      <c:layout/>
      <c:doughnutChart>
        <c:varyColors val="1"/>
        <c:ser>
          <c:idx val="0"/>
          <c:order val="0"/>
          <c:dPt>
            <c:idx val="0"/>
            <c:spPr>
              <a:solidFill>
                <a:srgbClr val="EF7D1B"/>
              </a:solidFill>
            </c:spPr>
          </c:dPt>
          <c:dLbls>
            <c:showLegendKey val="0"/>
            <c:showVal val="0"/>
            <c:showCatName val="0"/>
            <c:showSerName val="0"/>
            <c:showPercent val="1"/>
            <c:showBubbleSize val="0"/>
            <c:showLeaderLines val="1"/>
          </c:dLbls>
          <c:cat>
            <c:strRef>
              <c:f>'11. ABILITAZIONI'!$B$5:$C$5</c:f>
            </c:strRef>
          </c:cat>
          <c:val>
            <c:numRef>
              <c:f>'11. ABILITAZIONI'!$B$6:$C$6</c:f>
            </c:numRef>
          </c:val>
        </c:ser>
        <c:dLbls>
          <c:showLegendKey val="0"/>
          <c:showVal val="0"/>
          <c:showCatName val="0"/>
          <c:showSerName val="0"/>
          <c:showPercent val="0"/>
          <c:showBubbleSize val="0"/>
        </c:dLbls>
        <c:holeSize val="75"/>
      </c:doughnutChart>
      <c:spPr>
        <a:solidFill>
          <a:srgbClr val="FFFFFF"/>
        </a:solidFill>
      </c:spPr>
    </c:plotArea>
    <c:legend>
      <c:legendPos val="l"/>
      <c:overlay val="0"/>
      <c:txPr>
        <a:bodyPr/>
        <a:lstStyle/>
        <a:p>
          <a:pPr lvl="0">
            <a:defRPr b="0">
              <a:solidFill>
                <a:srgbClr val="706F6F"/>
              </a:solidFill>
              <a:latin typeface="Roboto"/>
            </a:defRPr>
          </a:pPr>
        </a:p>
      </c:txPr>
    </c:legend>
    <c:plotVisOnly val="1"/>
  </c:chart>
</c:chartSpace>
</file>

<file path=xl/charts/chart2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000000"/>
                </a:solidFill>
                <a:latin typeface="Roboto"/>
              </a:defRPr>
            </a:pPr>
            <a:r>
              <a:t>Distribuzione Abilitazioni</a:t>
            </a:r>
          </a:p>
        </c:rich>
      </c:tx>
      <c:overlay val="0"/>
    </c:title>
    <c:plotArea>
      <c:layout/>
      <c:pieChart>
        <c:varyColors val="1"/>
        <c:ser>
          <c:idx val="0"/>
          <c:order val="0"/>
          <c:dPt>
            <c:idx val="0"/>
            <c:spPr>
              <a:solidFill>
                <a:srgbClr val="FF9900"/>
              </a:solidFill>
            </c:spPr>
          </c:dPt>
          <c:dLbls>
            <c:showLegendKey val="0"/>
            <c:showVal val="0"/>
            <c:showCatName val="0"/>
            <c:showSerName val="0"/>
            <c:showPercent val="0"/>
            <c:showBubbleSize val="0"/>
            <c:showLeaderLines val="1"/>
          </c:dLbls>
          <c:cat>
            <c:strRef>
              <c:f>'11. ABILITAZIONI'!$B$5:$C$5</c:f>
            </c:strRef>
          </c:cat>
          <c:val>
            <c:numRef>
              <c:f>'11. ABILITAZIONI'!$B$7:$C$7</c:f>
            </c:numRef>
          </c:val>
        </c:ser>
        <c:dLbls>
          <c:showLegendKey val="0"/>
          <c:showVal val="0"/>
          <c:showCatName val="0"/>
          <c:showSerName val="0"/>
          <c:showPercent val="0"/>
          <c:showBubbleSize val="0"/>
        </c:dLbls>
        <c:firstSliceAng val="0"/>
      </c:pieChart>
      <c:spPr>
        <a:solidFill>
          <a:srgbClr val="FFFFFF"/>
        </a:solidFill>
      </c:spPr>
    </c:plotArea>
    <c:legend>
      <c:legendPos val="r"/>
      <c:overlay val="0"/>
      <c:txPr>
        <a:bodyPr/>
        <a:lstStyle/>
        <a:p>
          <a:pPr lvl="0">
            <a:defRPr b="0">
              <a:solidFill>
                <a:srgbClr val="000000"/>
              </a:solidFill>
              <a:latin typeface="Roboto"/>
            </a:defRPr>
          </a:pPr>
        </a:p>
      </c:txPr>
    </c:legend>
    <c:plotVisOnly val="1"/>
  </c:chart>
</c:chartSpace>
</file>

<file path=xl/charts/chart2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Regime impiego - Donne</a:t>
            </a:r>
          </a:p>
        </c:rich>
      </c:tx>
      <c:overlay val="0"/>
    </c:title>
    <c:plotArea>
      <c:layout/>
      <c:doughnutChart>
        <c:varyColors val="1"/>
        <c:ser>
          <c:idx val="0"/>
          <c:order val="0"/>
          <c:dPt>
            <c:idx val="0"/>
            <c:spPr>
              <a:solidFill>
                <a:srgbClr val="EF7D1B"/>
              </a:solidFill>
            </c:spPr>
          </c:dPt>
          <c:dPt>
            <c:idx val="1"/>
            <c:spPr>
              <a:solidFill>
                <a:srgbClr val="F8C69E"/>
              </a:solidFill>
            </c:spPr>
          </c:dPt>
          <c:dLbls>
            <c:showLegendKey val="0"/>
            <c:showVal val="1"/>
            <c:showCatName val="0"/>
            <c:showSerName val="0"/>
            <c:showPercent val="0"/>
            <c:showBubbleSize val="0"/>
            <c:showLeaderLines val="1"/>
          </c:dLbls>
          <c:cat>
            <c:strRef>
              <c:f>'12. REGIME_IMPIEGO'!$A$3:$A$4</c:f>
            </c:strRef>
          </c:cat>
          <c:val>
            <c:numRef>
              <c:f>'12. REGIME_IMPIEGO'!$B$3:$B$4</c:f>
            </c:numRef>
          </c:val>
        </c:ser>
        <c:dLbls>
          <c:showLegendKey val="0"/>
          <c:showVal val="0"/>
          <c:showCatName val="0"/>
          <c:showSerName val="0"/>
          <c:showPercent val="0"/>
          <c:showBubbleSize val="0"/>
        </c:dLbls>
        <c:holeSize val="75"/>
      </c:doughnutChart>
      <c:spPr>
        <a:solidFill>
          <a:srgbClr val="FFFFFF"/>
        </a:solidFill>
      </c:spPr>
    </c:plotArea>
    <c:legend>
      <c:legendPos val="l"/>
      <c:overlay val="0"/>
      <c:txPr>
        <a:bodyPr/>
        <a:lstStyle/>
        <a:p>
          <a:pPr lvl="0">
            <a:defRPr b="0" sz="1000">
              <a:solidFill>
                <a:srgbClr val="706F6F"/>
              </a:solidFill>
              <a:latin typeface="Roboto"/>
            </a:defRPr>
          </a:pPr>
        </a:p>
      </c:txPr>
    </c:legend>
    <c:plotVisOnly val="1"/>
  </c:chart>
</c:chartSpace>
</file>

<file path=xl/charts/chart2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Regime impiego - Uomini</a:t>
            </a:r>
          </a:p>
        </c:rich>
      </c:tx>
      <c:overlay val="0"/>
    </c:title>
    <c:plotArea>
      <c:layout/>
      <c:doughnutChart>
        <c:varyColors val="1"/>
        <c:ser>
          <c:idx val="0"/>
          <c:order val="0"/>
          <c:dPt>
            <c:idx val="0"/>
            <c:spPr>
              <a:solidFill>
                <a:srgbClr val="6D85A3"/>
              </a:solidFill>
            </c:spPr>
          </c:dPt>
          <c:dPt>
            <c:idx val="1"/>
            <c:spPr>
              <a:solidFill>
                <a:srgbClr val="002E5F"/>
              </a:solidFill>
            </c:spPr>
          </c:dPt>
          <c:dLbls>
            <c:showLegendKey val="0"/>
            <c:showVal val="1"/>
            <c:showCatName val="0"/>
            <c:showSerName val="0"/>
            <c:showPercent val="0"/>
            <c:showBubbleSize val="0"/>
            <c:showLeaderLines val="1"/>
          </c:dLbls>
          <c:cat>
            <c:strRef>
              <c:f>'12. REGIME_IMPIEGO'!$A$3:$A$4</c:f>
            </c:strRef>
          </c:cat>
          <c:val>
            <c:numRef>
              <c:f>'12. REGIME_IMPIEGO'!$C$3:$C$4</c:f>
            </c:numRef>
          </c:val>
        </c:ser>
        <c:dLbls>
          <c:showLegendKey val="0"/>
          <c:showVal val="0"/>
          <c:showCatName val="0"/>
          <c:showSerName val="0"/>
          <c:showPercent val="0"/>
          <c:showBubbleSize val="0"/>
        </c:dLbls>
        <c:holeSize val="75"/>
      </c:doughnutChart>
      <c:spPr>
        <a:solidFill>
          <a:srgbClr val="FFFFFF"/>
        </a:solidFill>
      </c:spPr>
    </c:plotArea>
    <c:legend>
      <c:legendPos val="l"/>
      <c:overlay val="0"/>
      <c:txPr>
        <a:bodyPr/>
        <a:lstStyle/>
        <a:p>
          <a:pPr lvl="0">
            <a:defRPr b="0" sz="1000">
              <a:solidFill>
                <a:srgbClr val="706F6F"/>
              </a:solidFill>
              <a:latin typeface="Roboto"/>
            </a:defRPr>
          </a:pPr>
        </a:p>
      </c:txPr>
    </c:legend>
    <c:plotVisOnly val="1"/>
  </c:chart>
</c:chartSpace>
</file>

<file path=xl/charts/chart2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Anno sabbatico </a:t>
            </a:r>
          </a:p>
        </c:rich>
      </c:tx>
      <c:overlay val="0"/>
    </c:title>
    <c:plotArea>
      <c:layout/>
      <c:doughnutChart>
        <c:varyColors val="1"/>
        <c:ser>
          <c:idx val="0"/>
          <c:order val="0"/>
          <c:dPt>
            <c:idx val="0"/>
            <c:spPr>
              <a:solidFill>
                <a:srgbClr val="FF9900"/>
              </a:solidFill>
            </c:spPr>
          </c:dPt>
          <c:dPt>
            <c:idx val="1"/>
            <c:spPr>
              <a:solidFill>
                <a:srgbClr val="002E5F"/>
              </a:solidFill>
            </c:spPr>
          </c:dPt>
          <c:dLbls>
            <c:showLegendKey val="0"/>
            <c:showVal val="0"/>
            <c:showCatName val="0"/>
            <c:showSerName val="0"/>
            <c:showPercent val="1"/>
            <c:showBubbleSize val="0"/>
            <c:showLeaderLines val="1"/>
          </c:dLbls>
          <c:cat>
            <c:strRef>
              <c:f>'13. ANNO SABBATICO'!$A$3:$A$4</c:f>
            </c:strRef>
          </c:cat>
          <c:val>
            <c:numRef>
              <c:f>'13. ANNO SABBATICO'!$B$3:$B$4</c:f>
            </c:numRef>
          </c:val>
        </c:ser>
        <c:dLbls>
          <c:showLegendKey val="0"/>
          <c:showVal val="0"/>
          <c:showCatName val="0"/>
          <c:showSerName val="0"/>
          <c:showPercent val="0"/>
          <c:showBubbleSize val="0"/>
        </c:dLbls>
        <c:holeSize val="75"/>
      </c:doughnutChart>
      <c:spPr>
        <a:solidFill>
          <a:srgbClr val="FFFFFF"/>
        </a:solidFill>
      </c:spPr>
    </c:plotArea>
    <c:legend>
      <c:legendPos val="l"/>
      <c:overlay val="0"/>
      <c:txPr>
        <a:bodyPr/>
        <a:lstStyle/>
        <a:p>
          <a:pPr lvl="0">
            <a:defRPr b="0" sz="1000">
              <a:solidFill>
                <a:srgbClr val="706F6F"/>
              </a:solidFill>
              <a:latin typeface="Roboto"/>
            </a:defRPr>
          </a:pPr>
        </a:p>
      </c:txPr>
    </c:legend>
    <c:plotVisOnly val="1"/>
  </c:chart>
</c:chartSpace>
</file>

<file path=xl/charts/chart2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000000"/>
                </a:solidFill>
                <a:latin typeface="Roboto"/>
              </a:defRPr>
            </a:pPr>
            <a:r>
              <a:t>Commissioni Concorso </a:t>
            </a:r>
          </a:p>
        </c:rich>
      </c:tx>
      <c:overlay val="0"/>
    </c:title>
    <c:plotArea>
      <c:layout/>
      <c:doughnutChart>
        <c:varyColors val="1"/>
        <c:ser>
          <c:idx val="0"/>
          <c:order val="0"/>
          <c:dPt>
            <c:idx val="0"/>
            <c:spPr>
              <a:solidFill>
                <a:srgbClr val="91D6D3"/>
              </a:solidFill>
            </c:spPr>
          </c:dPt>
          <c:dPt>
            <c:idx val="1"/>
            <c:spPr>
              <a:solidFill>
                <a:srgbClr val="00A19A"/>
              </a:solidFill>
            </c:spPr>
          </c:dPt>
          <c:dLbls>
            <c:showLegendKey val="0"/>
            <c:showVal val="0"/>
            <c:showCatName val="0"/>
            <c:showSerName val="0"/>
            <c:showPercent val="1"/>
            <c:showBubbleSize val="0"/>
            <c:showLeaderLines val="1"/>
          </c:dLbls>
          <c:cat>
            <c:strRef>
              <c:f>'14. COMMISSIONI'!$A$3:$A$4</c:f>
            </c:strRef>
          </c:cat>
          <c:val>
            <c:numRef>
              <c:f>'14. COMMISSIONI'!$B$3:$B$4</c:f>
            </c:numRef>
          </c:val>
        </c:ser>
        <c:dLbls>
          <c:showLegendKey val="0"/>
          <c:showVal val="0"/>
          <c:showCatName val="0"/>
          <c:showSerName val="0"/>
          <c:showPercent val="0"/>
          <c:showBubbleSize val="0"/>
        </c:dLbls>
        <c:holeSize val="75"/>
      </c:doughnutChart>
      <c:spPr>
        <a:solidFill>
          <a:srgbClr val="FFFFFF"/>
        </a:solidFill>
      </c:spPr>
    </c:plotArea>
    <c:legend>
      <c:legendPos val="l"/>
      <c:overlay val="0"/>
      <c:txPr>
        <a:bodyPr/>
        <a:lstStyle/>
        <a:p>
          <a:pPr lvl="0">
            <a:defRPr b="0" sz="1000">
              <a:solidFill>
                <a:srgbClr val="000000"/>
              </a:solidFill>
              <a:latin typeface="Roboto"/>
            </a:defRPr>
          </a:pPr>
        </a:p>
      </c:txPr>
    </c:legend>
    <c:plotVisOnly val="1"/>
  </c:chart>
</c:chartSpace>
</file>

<file path=xl/charts/chart2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a:solidFill>
                  <a:srgbClr val="000000"/>
                </a:solidFill>
                <a:latin typeface="Roboto"/>
              </a:defRPr>
            </a:pPr>
            <a:r>
              <a:t>Finanziamenti per settore ERC</a:t>
            </a:r>
          </a:p>
        </c:rich>
      </c:tx>
      <c:overlay val="0"/>
    </c:title>
    <c:plotArea>
      <c:layout/>
      <c:barChart>
        <c:barDir val="col"/>
        <c:grouping val="percentStacked"/>
        <c:ser>
          <c:idx val="0"/>
          <c:order val="0"/>
          <c:tx>
            <c:strRef>
              <c:f>'16. PERCENTUALI_PROGETTI'!$B$33</c:f>
            </c:strRef>
          </c:tx>
          <c:spPr>
            <a:solidFill>
              <a:srgbClr val="FF9900"/>
            </a:solidFill>
          </c:spPr>
          <c:dLbls>
            <c:txPr>
              <a:bodyPr/>
              <a:lstStyle/>
              <a:p>
                <a:pPr lvl="0">
                  <a:defRPr/>
                </a:pPr>
              </a:p>
            </c:txPr>
            <c:showLegendKey val="0"/>
            <c:showVal val="1"/>
            <c:showCatName val="0"/>
            <c:showSerName val="0"/>
            <c:showPercent val="0"/>
            <c:showBubbleSize val="0"/>
          </c:dLbls>
          <c:cat>
            <c:strRef>
              <c:f>'16. PERCENTUALI_PROGETTI'!$A$34:$A$36</c:f>
            </c:strRef>
          </c:cat>
          <c:val>
            <c:numRef>
              <c:f>'16. PERCENTUALI_PROGETTI'!$B$34:$B$36</c:f>
            </c:numRef>
          </c:val>
        </c:ser>
        <c:ser>
          <c:idx val="1"/>
          <c:order val="1"/>
          <c:tx>
            <c:strRef>
              <c:f>'16. PERCENTUALI_PROGETTI'!$C$33</c:f>
            </c:strRef>
          </c:tx>
          <c:spPr>
            <a:solidFill>
              <a:srgbClr val="002E5F"/>
            </a:solidFill>
          </c:spPr>
          <c:dLbls>
            <c:txPr>
              <a:bodyPr/>
              <a:lstStyle/>
              <a:p>
                <a:pPr lvl="0">
                  <a:defRPr/>
                </a:pPr>
              </a:p>
            </c:txPr>
            <c:showLegendKey val="0"/>
            <c:showVal val="1"/>
            <c:showCatName val="0"/>
            <c:showSerName val="0"/>
            <c:showPercent val="0"/>
            <c:showBubbleSize val="0"/>
          </c:dLbls>
          <c:cat>
            <c:strRef>
              <c:f>'16. PERCENTUALI_PROGETTI'!$A$34:$A$36</c:f>
            </c:strRef>
          </c:cat>
          <c:val>
            <c:numRef>
              <c:f>'16. PERCENTUALI_PROGETTI'!$C$34:$C$36</c:f>
            </c:numRef>
          </c:val>
        </c:ser>
        <c:overlap val="100"/>
        <c:axId val="672458874"/>
        <c:axId val="1571978078"/>
      </c:barChart>
      <c:catAx>
        <c:axId val="672458874"/>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a:solidFill>
                  <a:srgbClr val="000000"/>
                </a:solidFill>
                <a:latin typeface="Roboto"/>
              </a:defRPr>
            </a:pPr>
          </a:p>
        </c:txPr>
        <c:crossAx val="1571978078"/>
      </c:catAx>
      <c:valAx>
        <c:axId val="15719780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672458874"/>
      </c:valAx>
      <c:spPr>
        <a:solidFill>
          <a:srgbClr val="FFFFFF"/>
        </a:solidFill>
      </c:spPr>
    </c:plotArea>
    <c:legend>
      <c:legendPos val="r"/>
      <c:overlay val="0"/>
      <c:txPr>
        <a:bodyPr/>
        <a:lstStyle/>
        <a:p>
          <a:pPr lvl="0">
            <a:defRPr b="0">
              <a:solidFill>
                <a:srgbClr val="000000"/>
              </a:solidFill>
              <a:latin typeface="Roboto"/>
            </a:defRPr>
          </a:pPr>
        </a:p>
      </c:txPr>
    </c:legend>
    <c:plotVisOnly val="1"/>
  </c:chart>
</c:chartSpace>
</file>

<file path=xl/charts/chart3.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800">
                <a:solidFill>
                  <a:srgbClr val="000000"/>
                </a:solidFill>
                <a:latin typeface="Roboto"/>
              </a:defRPr>
            </a:pPr>
            <a:r>
              <a:t>Serie Storica Personale Docente e Ricercatore</a:t>
            </a:r>
          </a:p>
        </c:rich>
      </c:tx>
      <c:overlay val="0"/>
    </c:title>
    <c:plotArea>
      <c:layout/>
      <c:lineChart>
        <c:ser>
          <c:idx val="0"/>
          <c:order val="0"/>
          <c:tx>
            <c:strRef>
              <c:f>'2.SERIE STORICHE'!$B$16</c:f>
            </c:strRef>
          </c:tx>
          <c:spPr>
            <a:ln cmpd="sng" w="19050">
              <a:solidFill>
                <a:srgbClr val="EF7D1B"/>
              </a:solidFill>
              <a:prstDash val="solid"/>
            </a:ln>
          </c:spPr>
          <c:marker>
            <c:symbol val="circle"/>
            <c:size val="5"/>
            <c:spPr>
              <a:solidFill>
                <a:srgbClr val="EF7D1B"/>
              </a:solidFill>
              <a:ln cmpd="sng">
                <a:solidFill>
                  <a:srgbClr val="EF7D1B"/>
                </a:solidFill>
              </a:ln>
            </c:spPr>
          </c:marker>
          <c:dLbls>
            <c:txPr>
              <a:bodyPr/>
              <a:lstStyle/>
              <a:p>
                <a:pPr lvl="0">
                  <a:defRPr sz="1000">
                    <a:solidFill>
                      <a:srgbClr val="999999"/>
                    </a:solidFill>
                  </a:defRPr>
                </a:pPr>
              </a:p>
            </c:txPr>
            <c:showLegendKey val="0"/>
            <c:showVal val="1"/>
            <c:showCatName val="0"/>
            <c:showSerName val="0"/>
            <c:showPercent val="0"/>
            <c:showBubbleSize val="0"/>
          </c:dLbls>
          <c:cat>
            <c:strRef>
              <c:f>'2.SERIE STORICHE'!$A$17:$A$24</c:f>
            </c:strRef>
          </c:cat>
          <c:val>
            <c:numRef>
              <c:f>'2.SERIE STORICHE'!$B$17:$B$24</c:f>
            </c:numRef>
          </c:val>
          <c:smooth val="0"/>
        </c:ser>
        <c:ser>
          <c:idx val="1"/>
          <c:order val="1"/>
          <c:tx>
            <c:strRef>
              <c:f>'2.SERIE STORICHE'!$C$16</c:f>
            </c:strRef>
          </c:tx>
          <c:spPr>
            <a:ln cmpd="sng" w="19050">
              <a:solidFill>
                <a:srgbClr val="002E5F"/>
              </a:solidFill>
              <a:prstDash val="solid"/>
            </a:ln>
          </c:spPr>
          <c:marker>
            <c:symbol val="circle"/>
            <c:size val="5"/>
            <c:spPr>
              <a:solidFill>
                <a:srgbClr val="002E5F"/>
              </a:solidFill>
              <a:ln cmpd="sng">
                <a:solidFill>
                  <a:srgbClr val="002E5F"/>
                </a:solidFill>
              </a:ln>
            </c:spPr>
          </c:marker>
          <c:dLbls>
            <c:txPr>
              <a:bodyPr/>
              <a:lstStyle/>
              <a:p>
                <a:pPr lvl="0">
                  <a:defRPr sz="1000">
                    <a:solidFill>
                      <a:srgbClr val="999999"/>
                    </a:solidFill>
                  </a:defRPr>
                </a:pPr>
              </a:p>
            </c:txPr>
            <c:showLegendKey val="0"/>
            <c:showVal val="1"/>
            <c:showCatName val="0"/>
            <c:showSerName val="0"/>
            <c:showPercent val="0"/>
            <c:showBubbleSize val="0"/>
          </c:dLbls>
          <c:cat>
            <c:strRef>
              <c:f>'2.SERIE STORICHE'!$A$17:$A$24</c:f>
            </c:strRef>
          </c:cat>
          <c:val>
            <c:numRef>
              <c:f>'2.SERIE STORICHE'!$C$17:$C$24</c:f>
            </c:numRef>
          </c:val>
          <c:smooth val="0"/>
        </c:ser>
        <c:axId val="1785973809"/>
        <c:axId val="2142641966"/>
      </c:lineChart>
      <c:catAx>
        <c:axId val="1785973809"/>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a:solidFill>
                  <a:srgbClr val="000000"/>
                </a:solidFill>
                <a:latin typeface="Roboto"/>
              </a:defRPr>
            </a:pPr>
          </a:p>
        </c:txPr>
        <c:crossAx val="2142641966"/>
      </c:catAx>
      <c:valAx>
        <c:axId val="2142641966"/>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1785973809"/>
      </c:valAx>
      <c:spPr>
        <a:solidFill>
          <a:srgbClr val="FFFFFF"/>
        </a:solidFill>
      </c:spPr>
    </c:plotArea>
    <c:legend>
      <c:legendPos val="l"/>
      <c:overlay val="0"/>
      <c:txPr>
        <a:bodyPr/>
        <a:lstStyle/>
        <a:p>
          <a:pPr lvl="0">
            <a:defRPr b="0">
              <a:solidFill>
                <a:srgbClr val="000000"/>
              </a:solidFill>
              <a:latin typeface="Roboto"/>
            </a:defRPr>
          </a:pPr>
        </a:p>
      </c:txPr>
    </c:legend>
    <c:plotVisOnly val="1"/>
  </c:chart>
</c:chartSpace>
</file>

<file path=xl/charts/chart30.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000000"/>
                </a:solidFill>
                <a:latin typeface="Roboto"/>
              </a:defRPr>
            </a:pPr>
            <a:r>
              <a:t>PI per settore ERC</a:t>
            </a:r>
          </a:p>
        </c:rich>
      </c:tx>
      <c:overlay val="0"/>
    </c:title>
    <c:plotArea>
      <c:layout/>
      <c:barChart>
        <c:barDir val="col"/>
        <c:grouping val="percentStacked"/>
        <c:ser>
          <c:idx val="0"/>
          <c:order val="0"/>
          <c:tx>
            <c:strRef>
              <c:f>'16. PERCENTUALI_PROGETTI'!$B$26</c:f>
            </c:strRef>
          </c:tx>
          <c:spPr>
            <a:solidFill>
              <a:srgbClr val="FF9900"/>
            </a:solidFill>
          </c:spPr>
          <c:dLbls>
            <c:txPr>
              <a:bodyPr/>
              <a:lstStyle/>
              <a:p>
                <a:pPr lvl="0">
                  <a:defRPr/>
                </a:pPr>
              </a:p>
            </c:txPr>
            <c:showLegendKey val="0"/>
            <c:showVal val="1"/>
            <c:showCatName val="0"/>
            <c:showSerName val="0"/>
            <c:showPercent val="0"/>
            <c:showBubbleSize val="0"/>
          </c:dLbls>
          <c:cat>
            <c:strRef>
              <c:f>'16. PERCENTUALI_PROGETTI'!$A$27:$A$29</c:f>
            </c:strRef>
          </c:cat>
          <c:val>
            <c:numRef>
              <c:f>'16. PERCENTUALI_PROGETTI'!$B$27:$B$29</c:f>
            </c:numRef>
          </c:val>
        </c:ser>
        <c:ser>
          <c:idx val="1"/>
          <c:order val="1"/>
          <c:tx>
            <c:strRef>
              <c:f>'16. PERCENTUALI_PROGETTI'!$C$26</c:f>
            </c:strRef>
          </c:tx>
          <c:spPr>
            <a:solidFill>
              <a:srgbClr val="002E5F"/>
            </a:solidFill>
          </c:spPr>
          <c:dLbls>
            <c:txPr>
              <a:bodyPr/>
              <a:lstStyle/>
              <a:p>
                <a:pPr lvl="0">
                  <a:defRPr/>
                </a:pPr>
              </a:p>
            </c:txPr>
            <c:showLegendKey val="0"/>
            <c:showVal val="1"/>
            <c:showCatName val="0"/>
            <c:showSerName val="0"/>
            <c:showPercent val="0"/>
            <c:showBubbleSize val="0"/>
          </c:dLbls>
          <c:cat>
            <c:strRef>
              <c:f>'16. PERCENTUALI_PROGETTI'!$A$27:$A$29</c:f>
            </c:strRef>
          </c:cat>
          <c:val>
            <c:numRef>
              <c:f>'16. PERCENTUALI_PROGETTI'!$C$27:$C$29</c:f>
            </c:numRef>
          </c:val>
        </c:ser>
        <c:overlap val="100"/>
        <c:axId val="2039933336"/>
        <c:axId val="993860178"/>
      </c:barChart>
      <c:catAx>
        <c:axId val="2039933336"/>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a:solidFill>
                  <a:srgbClr val="000000"/>
                </a:solidFill>
                <a:latin typeface="Roboto"/>
              </a:defRPr>
            </a:pPr>
          </a:p>
        </c:txPr>
        <c:crossAx val="993860178"/>
      </c:catAx>
      <c:valAx>
        <c:axId val="9938601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2039933336"/>
      </c:valAx>
      <c:spPr>
        <a:solidFill>
          <a:srgbClr val="FFFFFF"/>
        </a:solidFill>
      </c:spPr>
    </c:plotArea>
    <c:legend>
      <c:legendPos val="r"/>
      <c:overlay val="0"/>
      <c:txPr>
        <a:bodyPr/>
        <a:lstStyle/>
        <a:p>
          <a:pPr lvl="0">
            <a:defRPr b="0">
              <a:solidFill>
                <a:srgbClr val="000000"/>
              </a:solidFill>
              <a:latin typeface="Roboto"/>
            </a:defRPr>
          </a:pPr>
        </a:p>
      </c:txPr>
    </c:legend>
    <c:plotVisOnly val="1"/>
  </c:chart>
</c:chartSpace>
</file>

<file path=xl/charts/chart3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0" sz="1400">
                <a:solidFill>
                  <a:srgbClr val="000000"/>
                </a:solidFill>
                <a:latin typeface="Roboto"/>
              </a:defRPr>
            </a:pPr>
            <a:r>
              <a:t>Tesi di Laurea</a:t>
            </a:r>
          </a:p>
        </c:rich>
      </c:tx>
      <c:overlay val="0"/>
    </c:title>
    <c:plotArea>
      <c:layout/>
      <c:doughnutChart>
        <c:varyColors val="1"/>
        <c:ser>
          <c:idx val="0"/>
          <c:order val="0"/>
          <c:dPt>
            <c:idx val="0"/>
            <c:spPr>
              <a:solidFill>
                <a:srgbClr val="EF7D1B"/>
              </a:solidFill>
            </c:spPr>
          </c:dPt>
          <c:dPt>
            <c:idx val="1"/>
            <c:spPr>
              <a:solidFill>
                <a:srgbClr val="002E5F"/>
              </a:solidFill>
            </c:spPr>
          </c:dPt>
          <c:dLbls>
            <c:showLegendKey val="0"/>
            <c:showVal val="1"/>
            <c:showCatName val="0"/>
            <c:showSerName val="0"/>
            <c:showPercent val="0"/>
            <c:showBubbleSize val="0"/>
            <c:showLeaderLines val="1"/>
          </c:dLbls>
          <c:cat>
            <c:strRef>
              <c:f>'18 TESI'!$A$3:$A$4</c:f>
            </c:strRef>
          </c:cat>
          <c:val>
            <c:numRef>
              <c:f>'18 TESI'!$B$3:$B$4</c:f>
            </c:numRef>
          </c:val>
        </c:ser>
        <c:dLbls>
          <c:showLegendKey val="0"/>
          <c:showVal val="0"/>
          <c:showCatName val="0"/>
          <c:showSerName val="0"/>
          <c:showPercent val="0"/>
          <c:showBubbleSize val="0"/>
        </c:dLbls>
        <c:holeSize val="75"/>
      </c:doughnutChart>
      <c:spPr>
        <a:solidFill>
          <a:srgbClr val="FFFFFF"/>
        </a:solidFill>
      </c:spPr>
    </c:plotArea>
    <c:legend>
      <c:legendPos val="l"/>
      <c:overlay val="0"/>
      <c:txPr>
        <a:bodyPr/>
        <a:lstStyle/>
        <a:p>
          <a:pPr lvl="0">
            <a:defRPr b="0" sz="1000">
              <a:solidFill>
                <a:srgbClr val="706F6F"/>
              </a:solidFill>
              <a:latin typeface="Roboto"/>
            </a:defRPr>
          </a:pPr>
        </a:p>
      </c:txPr>
    </c:legend>
    <c:plotVisOnly val="1"/>
  </c:chart>
</c:chartSpace>
</file>

<file path=xl/charts/chart4.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800">
                <a:solidFill>
                  <a:srgbClr val="000000"/>
                </a:solidFill>
                <a:latin typeface="Roboto"/>
              </a:defRPr>
            </a:pPr>
            <a:r>
              <a:t>Serie Storica Personale Docente e Ricercatore - GRADE A</a:t>
            </a:r>
          </a:p>
        </c:rich>
      </c:tx>
      <c:overlay val="0"/>
    </c:title>
    <c:plotArea>
      <c:layout/>
      <c:lineChart>
        <c:ser>
          <c:idx val="0"/>
          <c:order val="0"/>
          <c:tx>
            <c:strRef>
              <c:f>'2.SERIE STORICHE'!$F$16</c:f>
            </c:strRef>
          </c:tx>
          <c:spPr>
            <a:ln cmpd="sng" w="19050">
              <a:solidFill>
                <a:srgbClr val="EF7D1B"/>
              </a:solidFill>
              <a:prstDash val="solid"/>
            </a:ln>
          </c:spPr>
          <c:marker>
            <c:symbol val="circle"/>
            <c:size val="5"/>
            <c:spPr>
              <a:solidFill>
                <a:srgbClr val="EF7D1B"/>
              </a:solidFill>
              <a:ln cmpd="sng">
                <a:solidFill>
                  <a:srgbClr val="EF7D1B"/>
                </a:solidFill>
              </a:ln>
            </c:spPr>
          </c:marker>
          <c:dLbls>
            <c:txPr>
              <a:bodyPr/>
              <a:lstStyle/>
              <a:p>
                <a:pPr lvl="0">
                  <a:defRPr sz="1000">
                    <a:solidFill>
                      <a:srgbClr val="999999"/>
                    </a:solidFill>
                  </a:defRPr>
                </a:pPr>
              </a:p>
            </c:txPr>
            <c:showLegendKey val="0"/>
            <c:showVal val="1"/>
            <c:showCatName val="0"/>
            <c:showSerName val="0"/>
            <c:showPercent val="0"/>
            <c:showBubbleSize val="0"/>
          </c:dLbls>
          <c:cat>
            <c:strRef>
              <c:f>'2.SERIE STORICHE'!$E$17:$E$24</c:f>
            </c:strRef>
          </c:cat>
          <c:val>
            <c:numRef>
              <c:f>'2.SERIE STORICHE'!$F$17:$F$32</c:f>
            </c:numRef>
          </c:val>
          <c:smooth val="0"/>
        </c:ser>
        <c:ser>
          <c:idx val="1"/>
          <c:order val="1"/>
          <c:tx>
            <c:strRef>
              <c:f>'2.SERIE STORICHE'!$G$16</c:f>
            </c:strRef>
          </c:tx>
          <c:spPr>
            <a:ln cmpd="sng" w="19050">
              <a:solidFill>
                <a:srgbClr val="002E5F"/>
              </a:solidFill>
              <a:prstDash val="solid"/>
            </a:ln>
          </c:spPr>
          <c:marker>
            <c:symbol val="circle"/>
            <c:size val="5"/>
            <c:spPr>
              <a:solidFill>
                <a:srgbClr val="002E5F"/>
              </a:solidFill>
              <a:ln cmpd="sng">
                <a:solidFill>
                  <a:srgbClr val="002E5F"/>
                </a:solidFill>
              </a:ln>
            </c:spPr>
          </c:marker>
          <c:dLbls>
            <c:txPr>
              <a:bodyPr/>
              <a:lstStyle/>
              <a:p>
                <a:pPr lvl="0">
                  <a:defRPr sz="1000">
                    <a:solidFill>
                      <a:srgbClr val="999999"/>
                    </a:solidFill>
                  </a:defRPr>
                </a:pPr>
              </a:p>
            </c:txPr>
            <c:showLegendKey val="0"/>
            <c:showVal val="1"/>
            <c:showCatName val="0"/>
            <c:showSerName val="0"/>
            <c:showPercent val="0"/>
            <c:showBubbleSize val="0"/>
          </c:dLbls>
          <c:cat>
            <c:strRef>
              <c:f>'2.SERIE STORICHE'!$E$17:$E$24</c:f>
            </c:strRef>
          </c:cat>
          <c:val>
            <c:numRef>
              <c:f>'2.SERIE STORICHE'!$G$17:$G$24</c:f>
            </c:numRef>
          </c:val>
          <c:smooth val="0"/>
        </c:ser>
        <c:axId val="459722236"/>
        <c:axId val="421454001"/>
      </c:lineChart>
      <c:catAx>
        <c:axId val="459722236"/>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a:solidFill>
                  <a:srgbClr val="000000"/>
                </a:solidFill>
                <a:latin typeface="Roboto"/>
              </a:defRPr>
            </a:pPr>
          </a:p>
        </c:txPr>
        <c:crossAx val="421454001"/>
      </c:catAx>
      <c:valAx>
        <c:axId val="42145400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459722236"/>
      </c:valAx>
      <c:spPr>
        <a:solidFill>
          <a:srgbClr val="FFFFFF"/>
        </a:solidFill>
      </c:spPr>
    </c:plotArea>
    <c:legend>
      <c:legendPos val="l"/>
      <c:overlay val="0"/>
      <c:txPr>
        <a:bodyPr/>
        <a:lstStyle/>
        <a:p>
          <a:pPr lvl="0">
            <a:defRPr b="0">
              <a:solidFill>
                <a:srgbClr val="000000"/>
              </a:solidFill>
              <a:latin typeface="Roboto"/>
            </a:defRPr>
          </a:pPr>
        </a:p>
      </c:txPr>
    </c:legend>
    <c:plotVisOnly val="1"/>
  </c:chart>
</c:chartSpace>
</file>

<file path=xl/charts/chart5.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800">
                <a:solidFill>
                  <a:srgbClr val="000000"/>
                </a:solidFill>
                <a:latin typeface="Roboto"/>
              </a:defRPr>
            </a:pPr>
            <a:r>
              <a:t>Serie Storica Personale Docente e Ricercatore - GRADE B</a:t>
            </a:r>
          </a:p>
        </c:rich>
      </c:tx>
      <c:overlay val="0"/>
    </c:title>
    <c:plotArea>
      <c:layout/>
      <c:lineChart>
        <c:ser>
          <c:idx val="0"/>
          <c:order val="0"/>
          <c:tx>
            <c:strRef>
              <c:f>'2.SERIE STORICHE'!$J$16</c:f>
            </c:strRef>
          </c:tx>
          <c:spPr>
            <a:ln cmpd="sng" w="19050">
              <a:solidFill>
                <a:srgbClr val="EF7D1B"/>
              </a:solidFill>
              <a:prstDash val="solid"/>
            </a:ln>
          </c:spPr>
          <c:marker>
            <c:symbol val="circle"/>
            <c:size val="5"/>
            <c:spPr>
              <a:solidFill>
                <a:srgbClr val="EF7D1B"/>
              </a:solidFill>
              <a:ln cmpd="sng">
                <a:solidFill>
                  <a:srgbClr val="EF7D1B"/>
                </a:solidFill>
              </a:ln>
            </c:spPr>
          </c:marker>
          <c:dLbls>
            <c:txPr>
              <a:bodyPr/>
              <a:lstStyle/>
              <a:p>
                <a:pPr lvl="0">
                  <a:defRPr sz="1000">
                    <a:solidFill>
                      <a:srgbClr val="999999"/>
                    </a:solidFill>
                  </a:defRPr>
                </a:pPr>
              </a:p>
            </c:txPr>
            <c:showLegendKey val="0"/>
            <c:showVal val="1"/>
            <c:showCatName val="0"/>
            <c:showSerName val="0"/>
            <c:showPercent val="0"/>
            <c:showBubbleSize val="0"/>
          </c:dLbls>
          <c:cat>
            <c:strRef>
              <c:f>'2.SERIE STORICHE'!$I$17:$I$24</c:f>
            </c:strRef>
          </c:cat>
          <c:val>
            <c:numRef>
              <c:f>'2.SERIE STORICHE'!$J$17:$J$24</c:f>
            </c:numRef>
          </c:val>
          <c:smooth val="0"/>
        </c:ser>
        <c:ser>
          <c:idx val="1"/>
          <c:order val="1"/>
          <c:tx>
            <c:strRef>
              <c:f>'2.SERIE STORICHE'!$K$16</c:f>
            </c:strRef>
          </c:tx>
          <c:spPr>
            <a:ln cmpd="sng" w="19050">
              <a:solidFill>
                <a:srgbClr val="002E5F"/>
              </a:solidFill>
              <a:prstDash val="solid"/>
            </a:ln>
          </c:spPr>
          <c:marker>
            <c:symbol val="circle"/>
            <c:size val="5"/>
            <c:spPr>
              <a:solidFill>
                <a:srgbClr val="002E5F"/>
              </a:solidFill>
              <a:ln cmpd="sng">
                <a:solidFill>
                  <a:srgbClr val="002E5F"/>
                </a:solidFill>
              </a:ln>
            </c:spPr>
          </c:marker>
          <c:dLbls>
            <c:txPr>
              <a:bodyPr/>
              <a:lstStyle/>
              <a:p>
                <a:pPr lvl="0">
                  <a:defRPr sz="1000">
                    <a:solidFill>
                      <a:srgbClr val="999999"/>
                    </a:solidFill>
                  </a:defRPr>
                </a:pPr>
              </a:p>
            </c:txPr>
            <c:showLegendKey val="0"/>
            <c:showVal val="1"/>
            <c:showCatName val="0"/>
            <c:showSerName val="0"/>
            <c:showPercent val="0"/>
            <c:showBubbleSize val="0"/>
          </c:dLbls>
          <c:cat>
            <c:strRef>
              <c:f>'2.SERIE STORICHE'!$I$17:$I$24</c:f>
            </c:strRef>
          </c:cat>
          <c:val>
            <c:numRef>
              <c:f>'2.SERIE STORICHE'!$K$17:$K$24</c:f>
            </c:numRef>
          </c:val>
          <c:smooth val="0"/>
        </c:ser>
        <c:axId val="1766146360"/>
        <c:axId val="133467013"/>
      </c:lineChart>
      <c:catAx>
        <c:axId val="1766146360"/>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a:solidFill>
                  <a:srgbClr val="000000"/>
                </a:solidFill>
                <a:latin typeface="Roboto"/>
              </a:defRPr>
            </a:pPr>
          </a:p>
        </c:txPr>
        <c:crossAx val="133467013"/>
      </c:catAx>
      <c:valAx>
        <c:axId val="133467013"/>
        <c:scaling>
          <c:orientation val="minMax"/>
          <c:max val="1.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1766146360"/>
      </c:valAx>
      <c:spPr>
        <a:solidFill>
          <a:srgbClr val="FFFFFF"/>
        </a:solidFill>
      </c:spPr>
    </c:plotArea>
    <c:legend>
      <c:legendPos val="l"/>
      <c:overlay val="0"/>
      <c:txPr>
        <a:bodyPr/>
        <a:lstStyle/>
        <a:p>
          <a:pPr lvl="0">
            <a:defRPr b="0">
              <a:solidFill>
                <a:srgbClr val="000000"/>
              </a:solidFill>
              <a:latin typeface="Roboto"/>
            </a:defRPr>
          </a:pPr>
        </a:p>
      </c:txPr>
    </c:legend>
    <c:plotVisOnly val="1"/>
  </c:chart>
</c:chartSpace>
</file>

<file path=xl/charts/chart6.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Serie Storica Personale Docente e Ricercatore - GRADE C</a:t>
            </a:r>
          </a:p>
        </c:rich>
      </c:tx>
      <c:overlay val="0"/>
    </c:title>
    <c:plotArea>
      <c:layout/>
      <c:lineChart>
        <c:ser>
          <c:idx val="0"/>
          <c:order val="0"/>
          <c:tx>
            <c:strRef>
              <c:f>'2.SERIE STORICHE'!$N$16</c:f>
            </c:strRef>
          </c:tx>
          <c:spPr>
            <a:ln cmpd="sng" w="19050">
              <a:solidFill>
                <a:srgbClr val="EF7D1B"/>
              </a:solidFill>
              <a:prstDash val="solid"/>
            </a:ln>
          </c:spPr>
          <c:marker>
            <c:symbol val="circle"/>
            <c:size val="5"/>
            <c:spPr>
              <a:solidFill>
                <a:srgbClr val="EF7D1B"/>
              </a:solidFill>
              <a:ln cmpd="sng">
                <a:solidFill>
                  <a:srgbClr val="EF7D1B"/>
                </a:solidFill>
              </a:ln>
            </c:spPr>
          </c:marker>
          <c:dLbls>
            <c:txPr>
              <a:bodyPr/>
              <a:lstStyle/>
              <a:p>
                <a:pPr lvl="0">
                  <a:defRPr i="1" sz="1000">
                    <a:solidFill>
                      <a:srgbClr val="706F6F"/>
                    </a:solidFill>
                  </a:defRPr>
                </a:pPr>
              </a:p>
            </c:txPr>
            <c:showLegendKey val="0"/>
            <c:showVal val="1"/>
            <c:showCatName val="0"/>
            <c:showSerName val="0"/>
            <c:showPercent val="0"/>
            <c:showBubbleSize val="0"/>
          </c:dLbls>
          <c:cat>
            <c:strRef>
              <c:f>'2.SERIE STORICHE'!$M$17:$M$24</c:f>
            </c:strRef>
          </c:cat>
          <c:val>
            <c:numRef>
              <c:f>'2.SERIE STORICHE'!$N$17:$N$24</c:f>
            </c:numRef>
          </c:val>
          <c:smooth val="0"/>
        </c:ser>
        <c:ser>
          <c:idx val="1"/>
          <c:order val="1"/>
          <c:tx>
            <c:strRef>
              <c:f>'2.SERIE STORICHE'!$O$16</c:f>
            </c:strRef>
          </c:tx>
          <c:spPr>
            <a:ln cmpd="sng" w="19050">
              <a:solidFill>
                <a:srgbClr val="002E5F"/>
              </a:solidFill>
              <a:prstDash val="solid"/>
            </a:ln>
          </c:spPr>
          <c:marker>
            <c:symbol val="circle"/>
            <c:size val="5"/>
            <c:spPr>
              <a:solidFill>
                <a:srgbClr val="002E5F"/>
              </a:solidFill>
              <a:ln cmpd="sng">
                <a:solidFill>
                  <a:srgbClr val="002E5F"/>
                </a:solidFill>
              </a:ln>
            </c:spPr>
          </c:marker>
          <c:dLbls>
            <c:txPr>
              <a:bodyPr/>
              <a:lstStyle/>
              <a:p>
                <a:pPr lvl="0">
                  <a:defRPr i="1" sz="1000">
                    <a:solidFill>
                      <a:srgbClr val="706F6F"/>
                    </a:solidFill>
                  </a:defRPr>
                </a:pPr>
              </a:p>
            </c:txPr>
            <c:showLegendKey val="0"/>
            <c:showVal val="1"/>
            <c:showCatName val="0"/>
            <c:showSerName val="0"/>
            <c:showPercent val="0"/>
            <c:showBubbleSize val="0"/>
          </c:dLbls>
          <c:cat>
            <c:strRef>
              <c:f>'2.SERIE STORICHE'!$M$17:$M$24</c:f>
            </c:strRef>
          </c:cat>
          <c:val>
            <c:numRef>
              <c:f>'2.SERIE STORICHE'!$O$17:$O$24</c:f>
            </c:numRef>
          </c:val>
          <c:smooth val="0"/>
        </c:ser>
        <c:axId val="1350392580"/>
        <c:axId val="1306251468"/>
      </c:lineChart>
      <c:catAx>
        <c:axId val="1350392580"/>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706F6F"/>
                </a:solidFill>
                <a:latin typeface="Roboto"/>
              </a:defRPr>
            </a:pPr>
          </a:p>
        </c:txPr>
        <c:crossAx val="1306251468"/>
      </c:catAx>
      <c:valAx>
        <c:axId val="1306251468"/>
        <c:scaling>
          <c:orientation val="minMax"/>
          <c:max val="1.0"/>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1350392580"/>
      </c:valAx>
      <c:spPr>
        <a:solidFill>
          <a:srgbClr val="FFFFFF"/>
        </a:solidFill>
      </c:spPr>
    </c:plotArea>
    <c:legend>
      <c:legendPos val="l"/>
      <c:overlay val="0"/>
      <c:txPr>
        <a:bodyPr/>
        <a:lstStyle/>
        <a:p>
          <a:pPr lvl="0">
            <a:defRPr b="0" sz="1000">
              <a:solidFill>
                <a:srgbClr val="706F6F"/>
              </a:solidFill>
              <a:latin typeface="Roboto"/>
            </a:defRPr>
          </a:pPr>
        </a:p>
      </c:txPr>
    </c:legend>
    <c:plotVisOnly val="1"/>
  </c:chart>
</c:chartSpace>
</file>

<file path=xl/charts/chart7.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800">
                <a:solidFill>
                  <a:srgbClr val="000000"/>
                </a:solidFill>
                <a:latin typeface="Roboto"/>
              </a:defRPr>
            </a:pPr>
            <a:r>
              <a:t>Serie storica percentuale donne per ruolo</a:t>
            </a:r>
          </a:p>
        </c:rich>
      </c:tx>
      <c:overlay val="0"/>
    </c:title>
    <c:plotArea>
      <c:layout>
        <c:manualLayout>
          <c:xMode val="edge"/>
          <c:yMode val="edge"/>
          <c:x val="0.09312551385411137"/>
          <c:y val="0.10377358490566038"/>
          <c:w val="0.7320969960078217"/>
          <c:h val="0.7385444743935311"/>
        </c:manualLayout>
      </c:layout>
      <c:lineChart>
        <c:ser>
          <c:idx val="0"/>
          <c:order val="0"/>
          <c:tx>
            <c:strRef>
              <c:f>'2.SERIE STORICHE'!$F$16</c:f>
            </c:strRef>
          </c:tx>
          <c:spPr>
            <a:ln cmpd="sng" w="19050">
              <a:solidFill>
                <a:srgbClr val="EF7D1B"/>
              </a:solidFill>
              <a:prstDash val="solid"/>
            </a:ln>
          </c:spPr>
          <c:marker>
            <c:symbol val="none"/>
          </c:marker>
          <c:dLbls>
            <c:txPr>
              <a:bodyPr/>
              <a:lstStyle/>
              <a:p>
                <a:pPr lvl="0">
                  <a:defRPr sz="1000">
                    <a:solidFill>
                      <a:srgbClr val="999999"/>
                    </a:solidFill>
                  </a:defRPr>
                </a:pPr>
              </a:p>
            </c:txPr>
            <c:showLegendKey val="0"/>
            <c:showVal val="1"/>
            <c:showCatName val="0"/>
            <c:showSerName val="0"/>
            <c:showPercent val="0"/>
            <c:showBubbleSize val="0"/>
          </c:dLbls>
          <c:cat>
            <c:strRef>
              <c:f>'2.SERIE STORICHE'!$A$17:$A$24</c:f>
            </c:strRef>
          </c:cat>
          <c:val>
            <c:numRef>
              <c:f>'2.SERIE STORICHE'!$F$17:$F$24</c:f>
            </c:numRef>
          </c:val>
          <c:smooth val="0"/>
        </c:ser>
        <c:ser>
          <c:idx val="1"/>
          <c:order val="1"/>
          <c:tx>
            <c:strRef>
              <c:f>'2.SERIE STORICHE'!$J$16</c:f>
            </c:strRef>
          </c:tx>
          <c:spPr>
            <a:ln cmpd="sng" w="19050">
              <a:solidFill>
                <a:srgbClr val="F3A05D"/>
              </a:solidFill>
              <a:prstDash val="solid"/>
            </a:ln>
          </c:spPr>
          <c:marker>
            <c:symbol val="none"/>
          </c:marker>
          <c:dLbls>
            <c:txPr>
              <a:bodyPr/>
              <a:lstStyle/>
              <a:p>
                <a:pPr lvl="0">
                  <a:defRPr sz="1000">
                    <a:solidFill>
                      <a:srgbClr val="999999"/>
                    </a:solidFill>
                  </a:defRPr>
                </a:pPr>
              </a:p>
            </c:txPr>
            <c:showLegendKey val="0"/>
            <c:showVal val="1"/>
            <c:showCatName val="0"/>
            <c:showSerName val="0"/>
            <c:showPercent val="0"/>
            <c:showBubbleSize val="0"/>
          </c:dLbls>
          <c:cat>
            <c:strRef>
              <c:f>'2.SERIE STORICHE'!$A$17:$A$24</c:f>
            </c:strRef>
          </c:cat>
          <c:val>
            <c:numRef>
              <c:f>'2.SERIE STORICHE'!$J$17:$J$24</c:f>
            </c:numRef>
          </c:val>
          <c:smooth val="0"/>
        </c:ser>
        <c:ser>
          <c:idx val="2"/>
          <c:order val="2"/>
          <c:tx>
            <c:strRef>
              <c:f>'2.SERIE STORICHE'!$N$16</c:f>
            </c:strRef>
          </c:tx>
          <c:spPr>
            <a:ln cmpd="sng" w="19050">
              <a:solidFill>
                <a:srgbClr val="F8C69E"/>
              </a:solidFill>
              <a:prstDash val="solid"/>
            </a:ln>
          </c:spPr>
          <c:marker>
            <c:symbol val="none"/>
          </c:marker>
          <c:dLbls>
            <c:txPr>
              <a:bodyPr/>
              <a:lstStyle/>
              <a:p>
                <a:pPr lvl="0">
                  <a:defRPr sz="1000">
                    <a:solidFill>
                      <a:srgbClr val="999999"/>
                    </a:solidFill>
                  </a:defRPr>
                </a:pPr>
              </a:p>
            </c:txPr>
            <c:showLegendKey val="0"/>
            <c:showVal val="1"/>
            <c:showCatName val="0"/>
            <c:showSerName val="0"/>
            <c:showPercent val="0"/>
            <c:showBubbleSize val="0"/>
          </c:dLbls>
          <c:cat>
            <c:strRef>
              <c:f>'2.SERIE STORICHE'!$A$17:$A$24</c:f>
            </c:strRef>
          </c:cat>
          <c:val>
            <c:numRef>
              <c:f>'2.SERIE STORICHE'!$N$17:$N$24</c:f>
            </c:numRef>
          </c:val>
          <c:smooth val="0"/>
        </c:ser>
        <c:axId val="1078563435"/>
        <c:axId val="895562478"/>
      </c:lineChart>
      <c:catAx>
        <c:axId val="1078563435"/>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a:solidFill>
                  <a:srgbClr val="000000"/>
                </a:solidFill>
                <a:latin typeface="Roboto"/>
              </a:defRPr>
            </a:pPr>
          </a:p>
        </c:txPr>
        <c:crossAx val="895562478"/>
      </c:catAx>
      <c:valAx>
        <c:axId val="895562478"/>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a:solidFill>
                  <a:srgbClr val="000000"/>
                </a:solidFill>
                <a:latin typeface="Roboto"/>
              </a:defRPr>
            </a:pPr>
          </a:p>
        </c:txPr>
        <c:crossAx val="1078563435"/>
      </c:valAx>
      <c:spPr>
        <a:solidFill>
          <a:srgbClr val="FFFFFF"/>
        </a:solidFill>
      </c:spPr>
    </c:plotArea>
    <c:legend>
      <c:legendPos val="r"/>
      <c:overlay val="0"/>
      <c:txPr>
        <a:bodyPr/>
        <a:lstStyle/>
        <a:p>
          <a:pPr lvl="0">
            <a:defRPr b="0">
              <a:solidFill>
                <a:srgbClr val="999999"/>
              </a:solidFill>
              <a:latin typeface="Roboto"/>
            </a:defRPr>
          </a:pPr>
        </a:p>
      </c:txPr>
    </c:legend>
    <c:plotVisOnly val="1"/>
  </c:chart>
</c:chartSpace>
</file>

<file path=xl/charts/chart8.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706F6F"/>
                </a:solidFill>
                <a:latin typeface="Roboto"/>
              </a:defRPr>
            </a:pPr>
            <a:r>
              <a:t>Distribuzione  personale per  genere e fasce d'età</a:t>
            </a:r>
          </a:p>
        </c:rich>
      </c:tx>
      <c:overlay val="0"/>
    </c:title>
    <c:plotArea>
      <c:layout>
        <c:manualLayout>
          <c:xMode val="edge"/>
          <c:yMode val="edge"/>
          <c:x val="0.22682526661197702"/>
          <c:y val="0.20292003593890393"/>
          <c:w val="0.6075329365979323"/>
          <c:h val="0.6985624438454626"/>
        </c:manualLayout>
      </c:layout>
      <c:barChart>
        <c:barDir val="bar"/>
        <c:grouping val="percentStacked"/>
        <c:ser>
          <c:idx val="0"/>
          <c:order val="0"/>
          <c:tx>
            <c:strRef>
              <c:f>'3. ETA'!$I$8</c:f>
            </c:strRef>
          </c:tx>
          <c:spPr>
            <a:solidFill>
              <a:srgbClr val="B6E4E2"/>
            </a:solidFill>
          </c:spPr>
          <c:dLbls>
            <c:txPr>
              <a:bodyPr/>
              <a:lstStyle/>
              <a:p>
                <a:pPr lvl="0">
                  <a:defRPr sz="1000">
                    <a:solidFill>
                      <a:srgbClr val="000000"/>
                    </a:solidFill>
                  </a:defRPr>
                </a:pPr>
              </a:p>
            </c:txPr>
            <c:showLegendKey val="0"/>
            <c:showVal val="1"/>
            <c:showCatName val="0"/>
            <c:showSerName val="0"/>
            <c:showPercent val="0"/>
            <c:showBubbleSize val="0"/>
          </c:dLbls>
          <c:cat>
            <c:strRef>
              <c:f>'3. ETA'!$H$9:$H$16</c:f>
            </c:strRef>
          </c:cat>
          <c:val>
            <c:numRef>
              <c:f>'3. ETA'!$I$9:$I$16</c:f>
            </c:numRef>
          </c:val>
        </c:ser>
        <c:ser>
          <c:idx val="1"/>
          <c:order val="1"/>
          <c:tx>
            <c:strRef>
              <c:f>'3. ETA'!$J$8</c:f>
            </c:strRef>
          </c:tx>
          <c:spPr>
            <a:solidFill>
              <a:srgbClr val="6DC9C5"/>
            </a:solidFill>
          </c:spPr>
          <c:dLbls>
            <c:txPr>
              <a:bodyPr/>
              <a:lstStyle/>
              <a:p>
                <a:pPr lvl="0">
                  <a:defRPr sz="1000">
                    <a:solidFill>
                      <a:srgbClr val="000000"/>
                    </a:solidFill>
                  </a:defRPr>
                </a:pPr>
              </a:p>
            </c:txPr>
            <c:showLegendKey val="0"/>
            <c:showVal val="1"/>
            <c:showCatName val="0"/>
            <c:showSerName val="0"/>
            <c:showPercent val="0"/>
            <c:showBubbleSize val="0"/>
          </c:dLbls>
          <c:cat>
            <c:strRef>
              <c:f>'3. ETA'!$H$9:$H$16</c:f>
            </c:strRef>
          </c:cat>
          <c:val>
            <c:numRef>
              <c:f>'3. ETA'!$J$9:$J$16</c:f>
            </c:numRef>
          </c:val>
        </c:ser>
        <c:ser>
          <c:idx val="2"/>
          <c:order val="2"/>
          <c:tx>
            <c:strRef>
              <c:f>'3. ETA'!$K$8</c:f>
            </c:strRef>
          </c:tx>
          <c:spPr>
            <a:solidFill>
              <a:srgbClr val="24A2A8"/>
            </a:solidFill>
          </c:spPr>
          <c:dLbls>
            <c:txPr>
              <a:bodyPr/>
              <a:lstStyle/>
              <a:p>
                <a:pPr lvl="0">
                  <a:defRPr sz="1000">
                    <a:solidFill>
                      <a:srgbClr val="FFFFFF"/>
                    </a:solidFill>
                  </a:defRPr>
                </a:pPr>
              </a:p>
            </c:txPr>
            <c:showLegendKey val="0"/>
            <c:showVal val="1"/>
            <c:showCatName val="0"/>
            <c:showSerName val="0"/>
            <c:showPercent val="0"/>
            <c:showBubbleSize val="0"/>
          </c:dLbls>
          <c:cat>
            <c:strRef>
              <c:f>'3. ETA'!$H$9:$H$16</c:f>
            </c:strRef>
          </c:cat>
          <c:val>
            <c:numRef>
              <c:f>'3. ETA'!$K$9:$K$16</c:f>
            </c:numRef>
          </c:val>
        </c:ser>
        <c:ser>
          <c:idx val="3"/>
          <c:order val="3"/>
          <c:tx>
            <c:strRef>
              <c:f>'3. ETA'!$L$8</c:f>
            </c:strRef>
          </c:tx>
          <c:spPr>
            <a:solidFill>
              <a:srgbClr val="008A84"/>
            </a:solidFill>
          </c:spPr>
          <c:dLbls>
            <c:txPr>
              <a:bodyPr/>
              <a:lstStyle/>
              <a:p>
                <a:pPr lvl="0">
                  <a:defRPr sz="1000"/>
                </a:pPr>
              </a:p>
            </c:txPr>
            <c:showLegendKey val="0"/>
            <c:showVal val="1"/>
            <c:showCatName val="0"/>
            <c:showSerName val="0"/>
            <c:showPercent val="0"/>
            <c:showBubbleSize val="0"/>
          </c:dLbls>
          <c:cat>
            <c:strRef>
              <c:f>'3. ETA'!$H$9:$H$16</c:f>
            </c:strRef>
          </c:cat>
          <c:val>
            <c:numRef>
              <c:f>'3. ETA'!$L$9:$L$16</c:f>
            </c:numRef>
          </c:val>
        </c:ser>
        <c:overlap val="100"/>
        <c:axId val="1158228132"/>
        <c:axId val="199927213"/>
      </c:barChart>
      <c:catAx>
        <c:axId val="1158228132"/>
        <c:scaling>
          <c:orientation val="maxMin"/>
        </c:scaling>
        <c:delete val="0"/>
        <c:axPos val="l"/>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sz="1000">
                <a:solidFill>
                  <a:srgbClr val="000000"/>
                </a:solidFill>
                <a:latin typeface="Roboto"/>
              </a:defRPr>
            </a:pPr>
          </a:p>
        </c:txPr>
        <c:crossAx val="199927213"/>
      </c:catAx>
      <c:valAx>
        <c:axId val="199927213"/>
        <c:scaling>
          <c:orientation val="minMax"/>
        </c:scaling>
        <c:delete val="0"/>
        <c:axPos val="b"/>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1158228132"/>
        <c:crosses val="max"/>
      </c:valAx>
      <c:spPr>
        <a:solidFill>
          <a:srgbClr val="FFFFFF"/>
        </a:solidFill>
      </c:spPr>
    </c:plotArea>
    <c:legend>
      <c:legendPos val="l"/>
      <c:overlay val="0"/>
      <c:txPr>
        <a:bodyPr/>
        <a:lstStyle/>
        <a:p>
          <a:pPr lvl="0">
            <a:defRPr b="0" sz="1000">
              <a:solidFill>
                <a:srgbClr val="706F6F"/>
              </a:solidFill>
              <a:latin typeface="Roboto"/>
            </a:defRPr>
          </a:pPr>
        </a:p>
      </c:txPr>
    </c:legend>
    <c:plotVisOnly val="1"/>
  </c:chart>
</c:chartSpace>
</file>

<file path=xl/charts/chart9.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i="1" sz="1400">
                <a:solidFill>
                  <a:srgbClr val="000000"/>
                </a:solidFill>
                <a:latin typeface="Roboto"/>
              </a:defRPr>
            </a:pPr>
            <a:r>
              <a:t>Distribuzione donne di assegnata fascia d'età per grade.</a:t>
            </a:r>
          </a:p>
        </c:rich>
      </c:tx>
      <c:overlay val="0"/>
    </c:title>
    <c:plotArea>
      <c:layout/>
      <c:barChart>
        <c:barDir val="col"/>
        <c:grouping val="percentStacked"/>
        <c:ser>
          <c:idx val="0"/>
          <c:order val="0"/>
          <c:tx>
            <c:strRef>
              <c:f>'3. ETA'!$B$63</c:f>
            </c:strRef>
          </c:tx>
          <c:spPr>
            <a:solidFill>
              <a:srgbClr val="3366CC"/>
            </a:solidFill>
          </c:spPr>
          <c:cat>
            <c:strRef>
              <c:f>'3. ETA'!$A$64:$A$67</c:f>
            </c:strRef>
          </c:cat>
          <c:val>
            <c:numRef>
              <c:f>'3. ETA'!$B$64:$B$67</c:f>
            </c:numRef>
          </c:val>
        </c:ser>
        <c:ser>
          <c:idx val="1"/>
          <c:order val="1"/>
          <c:tx>
            <c:strRef>
              <c:f>'3. ETA'!$C$63</c:f>
            </c:strRef>
          </c:tx>
          <c:spPr>
            <a:solidFill>
              <a:srgbClr val="DC3912"/>
            </a:solidFill>
          </c:spPr>
          <c:cat>
            <c:strRef>
              <c:f>'3. ETA'!$A$64:$A$67</c:f>
            </c:strRef>
          </c:cat>
          <c:val>
            <c:numRef>
              <c:f>'3. ETA'!$C$64:$C$67</c:f>
            </c:numRef>
          </c:val>
        </c:ser>
        <c:ser>
          <c:idx val="2"/>
          <c:order val="2"/>
          <c:tx>
            <c:strRef>
              <c:f>'3. ETA'!$D$63</c:f>
            </c:strRef>
          </c:tx>
          <c:spPr>
            <a:solidFill>
              <a:srgbClr val="FF9900"/>
            </a:solidFill>
          </c:spPr>
          <c:cat>
            <c:strRef>
              <c:f>'3. ETA'!$A$64:$A$67</c:f>
            </c:strRef>
          </c:cat>
          <c:val>
            <c:numRef>
              <c:f>'3. ETA'!$D$64:$D$67</c:f>
            </c:numRef>
          </c:val>
        </c:ser>
        <c:ser>
          <c:idx val="3"/>
          <c:order val="3"/>
          <c:tx>
            <c:strRef>
              <c:f>'3. ETA'!$E$63</c:f>
            </c:strRef>
          </c:tx>
          <c:spPr>
            <a:solidFill>
              <a:srgbClr val="109618"/>
            </a:solidFill>
          </c:spPr>
          <c:cat>
            <c:strRef>
              <c:f>'3. ETA'!$A$64:$A$67</c:f>
            </c:strRef>
          </c:cat>
          <c:val>
            <c:numRef>
              <c:f>'3. ETA'!$E$64:$E$67</c:f>
            </c:numRef>
          </c:val>
        </c:ser>
        <c:overlap val="100"/>
        <c:axId val="91572180"/>
        <c:axId val="176019221"/>
      </c:barChart>
      <c:catAx>
        <c:axId val="91572180"/>
        <c:scaling>
          <c:orientation val="minMax"/>
        </c:scaling>
        <c:delete val="0"/>
        <c:axPos val="b"/>
        <c:title>
          <c:tx>
            <c:rich>
              <a:bodyPr/>
              <a:lstStyle/>
              <a:p>
                <a:pPr lvl="0">
                  <a:defRPr b="0">
                    <a:solidFill>
                      <a:srgbClr val="000000"/>
                    </a:solidFill>
                    <a:latin typeface="Roboto"/>
                  </a:defRPr>
                </a:pPr>
                <a:r>
                  <a:t/>
                </a:r>
              </a:p>
            </c:rich>
          </c:tx>
          <c:overlay val="0"/>
        </c:title>
        <c:majorTickMark val="none"/>
        <c:minorTickMark val="none"/>
        <c:spPr/>
        <c:txPr>
          <a:bodyPr/>
          <a:lstStyle/>
          <a:p>
            <a:pPr lvl="0">
              <a:defRPr b="0" i="0">
                <a:solidFill>
                  <a:srgbClr val="706F6F"/>
                </a:solidFill>
                <a:latin typeface="Roboto"/>
              </a:defRPr>
            </a:pPr>
          </a:p>
        </c:txPr>
        <c:crossAx val="176019221"/>
      </c:catAx>
      <c:valAx>
        <c:axId val="17601922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Roboto"/>
                  </a:defRPr>
                </a:pPr>
                <a:r>
                  <a:t/>
                </a:r>
              </a:p>
            </c:rich>
          </c:tx>
          <c:overlay val="0"/>
        </c:title>
        <c:numFmt formatCode="General" sourceLinked="1"/>
        <c:majorTickMark val="none"/>
        <c:minorTickMark val="none"/>
        <c:tickLblPos val="nextTo"/>
        <c:spPr>
          <a:ln/>
        </c:spPr>
        <c:txPr>
          <a:bodyPr/>
          <a:lstStyle/>
          <a:p>
            <a:pPr lvl="0">
              <a:defRPr b="0" i="0" sz="1000">
                <a:solidFill>
                  <a:srgbClr val="706F6F"/>
                </a:solidFill>
                <a:latin typeface="Roboto"/>
              </a:defRPr>
            </a:pPr>
          </a:p>
        </c:txPr>
        <c:crossAx val="91572180"/>
      </c:valAx>
      <c:spPr>
        <a:solidFill>
          <a:srgbClr val="FFFFFF"/>
        </a:solidFill>
      </c:spPr>
    </c:plotArea>
    <c:legend>
      <c:legendPos val="l"/>
      <c:overlay val="0"/>
      <c:txPr>
        <a:bodyPr/>
        <a:lstStyle/>
        <a:p>
          <a:pPr lvl="0">
            <a:defRPr b="0" i="0" sz="1000">
              <a:solidFill>
                <a:srgbClr val="706F6F"/>
              </a:solidFill>
              <a:latin typeface="Roboto"/>
            </a:defRPr>
          </a:pPr>
        </a:p>
      </c:txPr>
    </c:legend>
    <c:plotVisOnly val="1"/>
  </c:char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3.xml"/><Relationship Id="rId2" Type="http://schemas.openxmlformats.org/officeDocument/2006/relationships/chart" Target="../charts/chart2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5.xml"/><Relationship Id="rId2" Type="http://schemas.openxmlformats.org/officeDocument/2006/relationships/chart" Target="../charts/chart2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9.xml"/><Relationship Id="rId2"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 Id="rId4" Type="http://schemas.openxmlformats.org/officeDocument/2006/relationships/chart" Target="../charts/chart6.xml"/><Relationship Id="rId5"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 Id="rId3"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Relationship Id="rId3" Type="http://schemas.openxmlformats.org/officeDocument/2006/relationships/chart" Target="../charts/chart13.xml"/><Relationship Id="rId4"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 Id="rId2"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7.xml"/><Relationship Id="rId2" Type="http://schemas.openxmlformats.org/officeDocument/2006/relationships/chart" Target="../charts/chart1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9.xml"/><Relationship Id="rId2" Type="http://schemas.openxmlformats.org/officeDocument/2006/relationships/chart" Target="../charts/chart20.xml"/><Relationship Id="rId3" Type="http://schemas.openxmlformats.org/officeDocument/2006/relationships/chart" Target="../charts/chart21.xml"/><Relationship Id="rId4"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9525</xdr:colOff>
      <xdr:row>6</xdr:row>
      <xdr:rowOff>0</xdr:rowOff>
    </xdr:from>
    <xdr:ext cx="4886325" cy="3629025"/>
    <xdr:graphicFrame>
      <xdr:nvGraphicFramePr>
        <xdr:cNvPr id="2" name="Chart 2"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438150</xdr:colOff>
      <xdr:row>40</xdr:row>
      <xdr:rowOff>85725</xdr:rowOff>
    </xdr:from>
    <xdr:ext cx="6657975" cy="3533775"/>
    <xdr:graphicFrame>
      <xdr:nvGraphicFramePr>
        <xdr:cNvPr id="8" name="Chart 8" title="Grafico"/>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10</xdr:row>
      <xdr:rowOff>85725</xdr:rowOff>
    </xdr:from>
    <xdr:ext cx="5715000" cy="3533775"/>
    <xdr:graphicFrame>
      <xdr:nvGraphicFramePr>
        <xdr:cNvPr id="21" name="Chart 21"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35</xdr:row>
      <xdr:rowOff>85725</xdr:rowOff>
    </xdr:from>
    <xdr:ext cx="5715000" cy="3533775"/>
    <xdr:graphicFrame>
      <xdr:nvGraphicFramePr>
        <xdr:cNvPr id="23" name="Chart 23" title="Grafico"/>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6</xdr:row>
      <xdr:rowOff>133350</xdr:rowOff>
    </xdr:from>
    <xdr:ext cx="2743200" cy="1809750"/>
    <xdr:graphicFrame>
      <xdr:nvGraphicFramePr>
        <xdr:cNvPr id="24" name="Chart 24"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4</xdr:col>
      <xdr:colOff>628650</xdr:colOff>
      <xdr:row>6</xdr:row>
      <xdr:rowOff>133350</xdr:rowOff>
    </xdr:from>
    <xdr:ext cx="2743200" cy="1809750"/>
    <xdr:graphicFrame>
      <xdr:nvGraphicFramePr>
        <xdr:cNvPr id="26" name="Chart 26" title="Grafico"/>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6</xdr:row>
      <xdr:rowOff>133350</xdr:rowOff>
    </xdr:from>
    <xdr:ext cx="2743200" cy="1809750"/>
    <xdr:graphicFrame>
      <xdr:nvGraphicFramePr>
        <xdr:cNvPr id="28" name="Chart 28" title="Gra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6</xdr:row>
      <xdr:rowOff>133350</xdr:rowOff>
    </xdr:from>
    <xdr:ext cx="2743200" cy="1809750"/>
    <xdr:graphicFrame>
      <xdr:nvGraphicFramePr>
        <xdr:cNvPr id="27" name="Chart 27" title="Gra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866775</xdr:colOff>
      <xdr:row>23</xdr:row>
      <xdr:rowOff>123825</xdr:rowOff>
    </xdr:from>
    <xdr:ext cx="5715000" cy="3533775"/>
    <xdr:graphicFrame>
      <xdr:nvGraphicFramePr>
        <xdr:cNvPr id="29" name="Chart 29"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5</xdr:col>
      <xdr:colOff>866775</xdr:colOff>
      <xdr:row>5</xdr:row>
      <xdr:rowOff>28575</xdr:rowOff>
    </xdr:from>
    <xdr:ext cx="5715000" cy="3533775"/>
    <xdr:graphicFrame>
      <xdr:nvGraphicFramePr>
        <xdr:cNvPr id="30" name="Chart 30" title="Grafico"/>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19050</xdr:colOff>
      <xdr:row>6</xdr:row>
      <xdr:rowOff>133350</xdr:rowOff>
    </xdr:from>
    <xdr:ext cx="2743200" cy="1809750"/>
    <xdr:graphicFrame>
      <xdr:nvGraphicFramePr>
        <xdr:cNvPr id="31" name="Chart 31" title="Gra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9525</xdr:colOff>
      <xdr:row>32</xdr:row>
      <xdr:rowOff>57150</xdr:rowOff>
    </xdr:from>
    <xdr:ext cx="5715000" cy="3533775"/>
    <xdr:graphicFrame>
      <xdr:nvGraphicFramePr>
        <xdr:cNvPr id="3" name="Chart 3"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85725</xdr:colOff>
      <xdr:row>52</xdr:row>
      <xdr:rowOff>171450</xdr:rowOff>
    </xdr:from>
    <xdr:ext cx="6572250" cy="3533775"/>
    <xdr:graphicFrame>
      <xdr:nvGraphicFramePr>
        <xdr:cNvPr id="5" name="Chart 5" title="Grafico"/>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5</xdr:col>
      <xdr:colOff>619125</xdr:colOff>
      <xdr:row>73</xdr:row>
      <xdr:rowOff>0</xdr:rowOff>
    </xdr:from>
    <xdr:ext cx="5715000" cy="3533775"/>
    <xdr:graphicFrame>
      <xdr:nvGraphicFramePr>
        <xdr:cNvPr id="7" name="Chart 7" title="Grafico"/>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85725</xdr:colOff>
      <xdr:row>73</xdr:row>
      <xdr:rowOff>0</xdr:rowOff>
    </xdr:from>
    <xdr:ext cx="5715000" cy="3533775"/>
    <xdr:graphicFrame>
      <xdr:nvGraphicFramePr>
        <xdr:cNvPr id="9" name="Chart 9" title="Grafico"/>
        <xdr:cNvGraphicFramePr/>
      </xdr:nvGraphicFramePr>
      <xdr:xfrm>
        <a:off x="0" y="0"/>
        <a:ext cx="0" cy="0"/>
      </xdr:xfrm>
      <a:graphic>
        <a:graphicData uri="http://schemas.openxmlformats.org/drawingml/2006/chart">
          <c:chart r:id="rId4"/>
        </a:graphicData>
      </a:graphic>
    </xdr:graphicFrame>
    <xdr:clientData fLocksWithSheet="0"/>
  </xdr:oneCellAnchor>
  <xdr:oneCellAnchor>
    <xdr:from>
      <xdr:col>0</xdr:col>
      <xdr:colOff>85725</xdr:colOff>
      <xdr:row>30</xdr:row>
      <xdr:rowOff>171450</xdr:rowOff>
    </xdr:from>
    <xdr:ext cx="6429375" cy="3905250"/>
    <xdr:graphicFrame>
      <xdr:nvGraphicFramePr>
        <xdr:cNvPr id="11" name="Chart 11" title="Grafico"/>
        <xdr:cNvGraphicFramePr/>
      </xdr:nvGraphicFramePr>
      <xdr:xfrm>
        <a:off x="0" y="0"/>
        <a:ext cx="0" cy="0"/>
      </xdr:xfrm>
      <a:graphic>
        <a:graphicData uri="http://schemas.openxmlformats.org/drawingml/2006/chart">
          <c:chart r:id="rId5"/>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6</xdr:col>
      <xdr:colOff>304800</xdr:colOff>
      <xdr:row>4</xdr:row>
      <xdr:rowOff>38100</xdr:rowOff>
    </xdr:from>
    <xdr:ext cx="11601450" cy="4438650"/>
    <xdr:graphicFrame>
      <xdr:nvGraphicFramePr>
        <xdr:cNvPr id="1" name="Chart 1"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6</xdr:col>
      <xdr:colOff>533400</xdr:colOff>
      <xdr:row>31</xdr:row>
      <xdr:rowOff>66675</xdr:rowOff>
    </xdr:from>
    <xdr:ext cx="5715000" cy="3533775"/>
    <xdr:graphicFrame>
      <xdr:nvGraphicFramePr>
        <xdr:cNvPr id="4" name="Chart 4" title="Grafico"/>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6</xdr:col>
      <xdr:colOff>533400</xdr:colOff>
      <xdr:row>52</xdr:row>
      <xdr:rowOff>0</xdr:rowOff>
    </xdr:from>
    <xdr:ext cx="5715000" cy="3533775"/>
    <xdr:graphicFrame>
      <xdr:nvGraphicFramePr>
        <xdr:cNvPr id="6" name="Chart 6" title="Grafico"/>
        <xdr:cNvGraphicFramePr/>
      </xdr:nvGraphicFramePr>
      <xdr:xfrm>
        <a:off x="0" y="0"/>
        <a:ext cx="0" cy="0"/>
      </xdr:xfrm>
      <a:graphic>
        <a:graphicData uri="http://schemas.openxmlformats.org/drawingml/2006/chart">
          <c:chart r:id="rId3"/>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17</xdr:col>
      <xdr:colOff>685800</xdr:colOff>
      <xdr:row>4</xdr:row>
      <xdr:rowOff>152400</xdr:rowOff>
    </xdr:from>
    <xdr:ext cx="6629400" cy="2867025"/>
    <xdr:graphicFrame>
      <xdr:nvGraphicFramePr>
        <xdr:cNvPr id="10" name="Chart 10"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17</xdr:col>
      <xdr:colOff>685800</xdr:colOff>
      <xdr:row>27</xdr:row>
      <xdr:rowOff>57150</xdr:rowOff>
    </xdr:from>
    <xdr:ext cx="6629400" cy="3267075"/>
    <xdr:graphicFrame>
      <xdr:nvGraphicFramePr>
        <xdr:cNvPr id="12" name="Chart 12" title="Grafico"/>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17</xdr:col>
      <xdr:colOff>685800</xdr:colOff>
      <xdr:row>47</xdr:row>
      <xdr:rowOff>161925</xdr:rowOff>
    </xdr:from>
    <xdr:ext cx="6629400" cy="3124200"/>
    <xdr:graphicFrame>
      <xdr:nvGraphicFramePr>
        <xdr:cNvPr id="13" name="Chart 13" title="Grafico"/>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17</xdr:col>
      <xdr:colOff>466725</xdr:colOff>
      <xdr:row>69</xdr:row>
      <xdr:rowOff>0</xdr:rowOff>
    </xdr:from>
    <xdr:ext cx="6629400" cy="2628900"/>
    <xdr:graphicFrame>
      <xdr:nvGraphicFramePr>
        <xdr:cNvPr id="16" name="Chart 16" title="Chart"/>
        <xdr:cNvGraphicFramePr/>
      </xdr:nvGraphicFramePr>
      <xdr:xfrm>
        <a:off x="0" y="0"/>
        <a:ext cx="0" cy="0"/>
      </xdr:xfrm>
      <a:graphic>
        <a:graphicData uri="http://schemas.openxmlformats.org/drawingml/2006/chart">
          <c:chart r:id="rId4"/>
        </a:graphicData>
      </a:graphic>
    </xdr:graphicFrame>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45</xdr:row>
      <xdr:rowOff>47625</xdr:rowOff>
    </xdr:from>
    <xdr:ext cx="8086725" cy="3533775"/>
    <xdr:graphicFrame>
      <xdr:nvGraphicFramePr>
        <xdr:cNvPr id="14" name="Chart 14"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47625</xdr:colOff>
      <xdr:row>25</xdr:row>
      <xdr:rowOff>66675</xdr:rowOff>
    </xdr:from>
    <xdr:ext cx="5105400" cy="3143250"/>
    <xdr:graphicFrame>
      <xdr:nvGraphicFramePr>
        <xdr:cNvPr id="15" name="Chart 15" title="Grafico"/>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0</xdr:colOff>
      <xdr:row>16</xdr:row>
      <xdr:rowOff>0</xdr:rowOff>
    </xdr:from>
    <xdr:ext cx="6743700" cy="3505200"/>
    <xdr:graphicFrame>
      <xdr:nvGraphicFramePr>
        <xdr:cNvPr id="17" name="Chart 17"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12</xdr:col>
      <xdr:colOff>0</xdr:colOff>
      <xdr:row>39</xdr:row>
      <xdr:rowOff>0</xdr:rowOff>
    </xdr:from>
    <xdr:ext cx="6743700" cy="3505200"/>
    <xdr:graphicFrame>
      <xdr:nvGraphicFramePr>
        <xdr:cNvPr id="18" name="Chart 18" title="Grafico"/>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12</xdr:col>
      <xdr:colOff>495300</xdr:colOff>
      <xdr:row>6</xdr:row>
      <xdr:rowOff>19050</xdr:rowOff>
    </xdr:from>
    <xdr:ext cx="5838825" cy="3705225"/>
    <xdr:graphicFrame>
      <xdr:nvGraphicFramePr>
        <xdr:cNvPr id="19" name="Chart 19" title="Grafico"/>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0</xdr:col>
      <xdr:colOff>0</xdr:colOff>
      <xdr:row>33</xdr:row>
      <xdr:rowOff>19050</xdr:rowOff>
    </xdr:from>
    <xdr:ext cx="7600950" cy="5076825"/>
    <xdr:graphicFrame>
      <xdr:nvGraphicFramePr>
        <xdr:cNvPr id="20" name="Chart 20" title="Grafico"/>
        <xdr:cNvGraphicFramePr/>
      </xdr:nvGraphicFramePr>
      <xdr:xfrm>
        <a:off x="0" y="0"/>
        <a:ext cx="0" cy="0"/>
      </xdr:xfrm>
      <a:graphic>
        <a:graphicData uri="http://schemas.openxmlformats.org/drawingml/2006/chart">
          <c:chart r:id="rId2"/>
        </a:graphicData>
      </a:graphic>
    </xdr:graphicFrame>
    <xdr:clientData fLocksWithSheet="0"/>
  </xdr:oneCellAnchor>
  <xdr:oneCellAnchor>
    <xdr:from>
      <xdr:col>10</xdr:col>
      <xdr:colOff>295275</xdr:colOff>
      <xdr:row>32</xdr:row>
      <xdr:rowOff>161925</xdr:rowOff>
    </xdr:from>
    <xdr:ext cx="7600950" cy="5076825"/>
    <xdr:graphicFrame>
      <xdr:nvGraphicFramePr>
        <xdr:cNvPr id="22" name="Chart 22" title="Grafico"/>
        <xdr:cNvGraphicFramePr/>
      </xdr:nvGraphicFramePr>
      <xdr:xfrm>
        <a:off x="0" y="0"/>
        <a:ext cx="0" cy="0"/>
      </xdr:xfrm>
      <a:graphic>
        <a:graphicData uri="http://schemas.openxmlformats.org/drawingml/2006/chart">
          <c:chart r:id="rId3"/>
        </a:graphicData>
      </a:graphic>
    </xdr:graphicFrame>
    <xdr:clientData fLocksWithSheet="0"/>
  </xdr:oneCellAnchor>
  <xdr:oneCellAnchor>
    <xdr:from>
      <xdr:col>0</xdr:col>
      <xdr:colOff>0</xdr:colOff>
      <xdr:row>62</xdr:row>
      <xdr:rowOff>47625</xdr:rowOff>
    </xdr:from>
    <xdr:ext cx="7600950" cy="5076825"/>
    <xdr:graphicFrame>
      <xdr:nvGraphicFramePr>
        <xdr:cNvPr id="25" name="Chart 25" title="Grafico"/>
        <xdr:cNvGraphicFramePr/>
      </xdr:nvGraphicFramePr>
      <xdr:xfrm>
        <a:off x="0" y="0"/>
        <a:ext cx="0" cy="0"/>
      </xdr:xfrm>
      <a:graphic>
        <a:graphicData uri="http://schemas.openxmlformats.org/drawingml/2006/chart">
          <c:chart r:id="rId4"/>
        </a:graphicData>
      </a:graphic>
    </xdr:graphicFrame>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hyperlink" Target="http://dati.ustat.miur.it/dataset/2015-2018-personale-universitario/resource/649516ce-e666-4745-9ad0-e04e55c56358"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abilitazione.miur.it/public/candidati_2016.php?sersel=105&amp;" TargetMode="External"/><Relationship Id="rId2"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hyperlink" Target="http://prin.miur.it/index.php?pag=2017" TargetMode="External"/><Relationship Id="rId2" Type="http://schemas.openxmlformats.org/officeDocument/2006/relationships/hyperlink" Target="http://sir.miur.it/index.php/finanziati/index" TargetMode="External"/><Relationship Id="rId3" Type="http://schemas.openxmlformats.org/officeDocument/2006/relationships/hyperlink" Target="https://erc.europa.eu/projects-figures/erc-funded-projects/results?search_api_views_fulltext=" TargetMode="External"/><Relationship Id="rId4"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hyperlink" Target="http://prin.miur.it/index.php?pag=2017" TargetMode="External"/><Relationship Id="rId2" Type="http://schemas.openxmlformats.org/officeDocument/2006/relationships/hyperlink" Target="http://sir.miur.it/index.php/finanziati/index" TargetMode="External"/><Relationship Id="rId3" Type="http://schemas.openxmlformats.org/officeDocument/2006/relationships/hyperlink" Target="https://erc.europa.eu/projects-figures/erc-funded-projects/results?search_api_views_fulltext="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hyperlink" Target="http://dati.ustat.miur.it/dataset/dati-per-bilancio-di-genere/resource/e329fca4-ab3e-43f3-9452-866ef7126596"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dati.ustat.miur.it/dataset/dati-per-bilancio-di-genere/resource/e329fca4-ab3e-43f3-9452-866ef7126596" TargetMode="External"/><Relationship Id="rId2" Type="http://schemas.openxmlformats.org/officeDocument/2006/relationships/hyperlink" Target="https://www.contoannuale.mef.gov.it/struttura-personale/eta"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dati.ustat.miur.it/dataset/2015-2018-personale-universitario/resource/649516ce-e666-4745-9ad0-e04e55c56358" TargetMode="External"/><Relationship Id="rId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hyperlink" Target="http://dati.ustat.miur.it/dataset/dati-per-bilancio-di-genere/resource/e329fca4-ab3e-43f3-9452-866ef7126596"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dati.ustat.miur.it/dataset/2015-2018-personale-universitario/resource/649516ce-e666-4745-9ad0-e04e55c56358"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dati.ustat.miur.it/dataset/dati-per-bilancio-di-genere/resource/0f69cde4-567f-468b-8bc1-fc861ac26590" TargetMode="External"/><Relationship Id="rId2" Type="http://schemas.openxmlformats.org/officeDocument/2006/relationships/hyperlink" Target="http://dati.ustat.miur.it/dataset/dati-per-bilancio-di-genere/resource/3098c012-08de-4085-b532-66c00e72a6cf" TargetMode="External"/><Relationship Id="rId3" Type="http://schemas.openxmlformats.org/officeDocument/2006/relationships/hyperlink" Target="http://dati.ustat.miur.it/dataset/dati-per-bilancio-di-genere/resource/74fc14c9-571f-4181-888e-ef17e014793e" TargetMode="External"/><Relationship Id="rId4" Type="http://schemas.openxmlformats.org/officeDocument/2006/relationships/hyperlink" Target="http://dati.ustat.miur.it/dataset/dati-per-bilancio-di-genere/resource/155998a7-c183-4eb3-b8cd-ca4d7db72b64" TargetMode="External"/><Relationship Id="rId5"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dati.ustat.miur.it/dataset/2015-2018-personale-universitario/resource/649516ce-e666-4745-9ad0-e04e55c56358" TargetMode="External"/><Relationship Id="rId2"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24.71"/>
    <col customWidth="1" min="2" max="3" width="23.57"/>
    <col customWidth="1" min="4" max="4" width="8.71"/>
    <col customWidth="1" min="5" max="5" width="21.14"/>
    <col customWidth="1" min="6" max="6" width="26.43"/>
    <col customWidth="1" min="7" max="7" width="14.71"/>
    <col customWidth="1" min="8" max="8" width="22.14"/>
    <col customWidth="1" min="9" max="9" width="35.14"/>
    <col customWidth="1" min="10" max="10" width="12.71"/>
    <col customWidth="1" min="11" max="15" width="8.71"/>
  </cols>
  <sheetData>
    <row r="1" ht="14.25" customHeight="1">
      <c r="A1" s="27" t="s">
        <v>31</v>
      </c>
      <c r="B1" s="28" t="s">
        <v>1</v>
      </c>
      <c r="C1" s="28" t="s">
        <v>3</v>
      </c>
      <c r="D1" s="28" t="s">
        <v>4</v>
      </c>
      <c r="E1" s="28" t="s">
        <v>5</v>
      </c>
      <c r="F1" s="28" t="s">
        <v>6</v>
      </c>
      <c r="G1" s="28" t="s">
        <v>7</v>
      </c>
      <c r="H1" s="28" t="s">
        <v>8</v>
      </c>
      <c r="I1" s="29"/>
    </row>
    <row r="2" ht="169.5" customHeight="1">
      <c r="A2" s="5" t="s">
        <v>32</v>
      </c>
      <c r="B2" s="5" t="s">
        <v>33</v>
      </c>
      <c r="C2" s="5" t="s">
        <v>34</v>
      </c>
      <c r="D2" s="30" t="s">
        <v>11</v>
      </c>
      <c r="E2" s="34" t="s">
        <v>36</v>
      </c>
      <c r="F2" s="36" t="s">
        <v>41</v>
      </c>
      <c r="G2" s="37" t="s">
        <v>43</v>
      </c>
      <c r="H2" s="38" t="s">
        <v>44</v>
      </c>
      <c r="I2" s="39"/>
      <c r="J2" s="39"/>
      <c r="K2" s="39"/>
      <c r="L2" s="39"/>
      <c r="M2" s="39"/>
      <c r="N2" s="39"/>
      <c r="O2" s="39"/>
      <c r="P2" s="39"/>
    </row>
    <row r="3" ht="103.5" customHeight="1">
      <c r="A3" s="4" t="s">
        <v>45</v>
      </c>
      <c r="B3" s="5" t="s">
        <v>46</v>
      </c>
      <c r="C3" s="10"/>
      <c r="D3" s="40"/>
      <c r="E3" s="40"/>
      <c r="F3" s="40"/>
      <c r="G3" s="5"/>
      <c r="H3" s="5" t="s">
        <v>47</v>
      </c>
      <c r="I3" s="42"/>
      <c r="J3" s="42"/>
      <c r="K3" s="42"/>
      <c r="L3" s="42"/>
      <c r="M3" s="42"/>
      <c r="N3" s="42"/>
      <c r="O3" s="42"/>
      <c r="P3" s="42"/>
      <c r="Q3" s="42"/>
      <c r="R3" s="42"/>
      <c r="S3" s="42"/>
      <c r="T3" s="42"/>
      <c r="U3" s="42"/>
      <c r="V3" s="42"/>
      <c r="W3" s="42"/>
      <c r="X3" s="42"/>
      <c r="Y3" s="42"/>
      <c r="Z3" s="42"/>
      <c r="AA3" s="42"/>
      <c r="AB3" s="42"/>
    </row>
    <row r="4" ht="14.25" customHeight="1">
      <c r="A4" s="43"/>
      <c r="B4" s="43"/>
      <c r="C4" s="43"/>
      <c r="D4" s="43"/>
      <c r="E4" s="43"/>
      <c r="G4" s="44"/>
    </row>
    <row r="5" ht="14.25" customHeight="1">
      <c r="A5" s="43"/>
      <c r="B5" s="43"/>
      <c r="C5" s="43"/>
      <c r="D5" s="43"/>
      <c r="E5" s="43"/>
      <c r="G5" s="44"/>
    </row>
    <row r="6" ht="14.25" customHeight="1">
      <c r="A6" s="45" t="s">
        <v>48</v>
      </c>
      <c r="B6" s="46"/>
      <c r="C6" s="46"/>
      <c r="D6" s="46"/>
      <c r="E6" s="47"/>
      <c r="G6" s="48"/>
    </row>
    <row r="7" ht="14.25" customHeight="1">
      <c r="A7" s="49"/>
      <c r="B7" s="51"/>
      <c r="C7" s="52">
        <v>2018.0</v>
      </c>
      <c r="D7" s="53"/>
      <c r="E7" s="54"/>
    </row>
    <row r="8" ht="14.25" customHeight="1">
      <c r="A8" s="55"/>
      <c r="B8" s="56" t="s">
        <v>40</v>
      </c>
      <c r="C8" s="56" t="s">
        <v>30</v>
      </c>
      <c r="D8" s="56" t="s">
        <v>28</v>
      </c>
    </row>
    <row r="9" ht="14.25" customHeight="1">
      <c r="A9" s="58" t="s">
        <v>51</v>
      </c>
      <c r="B9" s="60">
        <v>2970.0</v>
      </c>
      <c r="C9" s="60">
        <v>9920.0</v>
      </c>
      <c r="D9" s="62">
        <f t="shared" ref="D9:D14" si="1">C9+B9</f>
        <v>12890</v>
      </c>
      <c r="E9" s="63"/>
      <c r="J9" s="63"/>
    </row>
    <row r="10" ht="14.25" customHeight="1">
      <c r="A10" s="58" t="s">
        <v>54</v>
      </c>
      <c r="B10" s="60">
        <v>7551.0</v>
      </c>
      <c r="C10" s="60">
        <v>12593.0</v>
      </c>
      <c r="D10" s="62">
        <f t="shared" si="1"/>
        <v>20144</v>
      </c>
      <c r="E10" s="64"/>
      <c r="J10" s="63"/>
    </row>
    <row r="11" ht="14.25" customHeight="1">
      <c r="A11" s="58" t="s">
        <v>55</v>
      </c>
      <c r="B11" s="60">
        <v>7042.0</v>
      </c>
      <c r="C11" s="60">
        <v>7513.0</v>
      </c>
      <c r="D11" s="62">
        <f t="shared" si="1"/>
        <v>14555</v>
      </c>
      <c r="E11" s="63"/>
      <c r="J11" s="63"/>
    </row>
    <row r="12" ht="14.25" customHeight="1">
      <c r="A12" s="58" t="s">
        <v>56</v>
      </c>
      <c r="B12" s="60">
        <v>995.0</v>
      </c>
      <c r="C12" s="60">
        <v>1427.0</v>
      </c>
      <c r="D12" s="62">
        <f t="shared" si="1"/>
        <v>2422</v>
      </c>
      <c r="E12" s="63"/>
      <c r="J12" s="63"/>
    </row>
    <row r="13" ht="14.25" customHeight="1">
      <c r="A13" s="58" t="s">
        <v>57</v>
      </c>
      <c r="B13" s="60">
        <v>1607.0</v>
      </c>
      <c r="C13" s="60">
        <v>2094.0</v>
      </c>
      <c r="D13" s="62">
        <f t="shared" si="1"/>
        <v>3701</v>
      </c>
      <c r="E13" s="63"/>
      <c r="J13" s="63"/>
    </row>
    <row r="14" ht="14.25" customHeight="1">
      <c r="A14" s="58" t="s">
        <v>58</v>
      </c>
      <c r="B14" s="60">
        <v>7110.0</v>
      </c>
      <c r="C14" s="60">
        <v>7014.0</v>
      </c>
      <c r="D14" s="62">
        <f t="shared" si="1"/>
        <v>14124</v>
      </c>
      <c r="E14" s="63"/>
      <c r="J14" s="63"/>
    </row>
    <row r="15" ht="14.25" customHeight="1">
      <c r="A15" s="58" t="s">
        <v>28</v>
      </c>
      <c r="B15" s="60">
        <f t="shared" ref="B15:D15" si="2">SUM(B9:B14)</f>
        <v>27275</v>
      </c>
      <c r="C15" s="60">
        <f t="shared" si="2"/>
        <v>40561</v>
      </c>
      <c r="D15" s="62">
        <f t="shared" si="2"/>
        <v>67836</v>
      </c>
      <c r="E15" s="63"/>
      <c r="J15" s="63"/>
    </row>
    <row r="16" ht="14.25" customHeight="1">
      <c r="A16" s="65"/>
      <c r="B16" s="66"/>
      <c r="C16" s="66"/>
      <c r="D16" s="66"/>
    </row>
    <row r="17" ht="31.5" customHeight="1">
      <c r="A17" s="67" t="s">
        <v>60</v>
      </c>
      <c r="B17" s="68">
        <v>39.0</v>
      </c>
      <c r="C17" s="68">
        <v>42.0</v>
      </c>
      <c r="D17" s="69">
        <f>C17+B17</f>
        <v>81</v>
      </c>
    </row>
    <row r="18" ht="14.25" customHeight="1">
      <c r="A18" t="s">
        <v>62</v>
      </c>
      <c r="E18" s="66"/>
    </row>
    <row r="19" ht="14.25" customHeight="1"/>
    <row r="20" ht="14.25" customHeight="1"/>
    <row r="21" ht="14.25" customHeight="1">
      <c r="A21" s="70" t="s">
        <v>63</v>
      </c>
      <c r="B21" s="71"/>
      <c r="C21" s="71"/>
      <c r="D21" s="71"/>
    </row>
    <row r="22" ht="14.25" customHeight="1">
      <c r="A22" s="49"/>
      <c r="B22" s="51"/>
      <c r="C22" s="52">
        <v>2018.0</v>
      </c>
      <c r="D22" s="54"/>
    </row>
    <row r="23" ht="26.25" customHeight="1">
      <c r="A23" s="55"/>
      <c r="B23" s="56" t="s">
        <v>40</v>
      </c>
      <c r="C23" s="56" t="s">
        <v>30</v>
      </c>
    </row>
    <row r="24" ht="14.25" customHeight="1">
      <c r="A24" s="58" t="s">
        <v>51</v>
      </c>
      <c r="B24" s="72">
        <f t="shared" ref="B24:C24" si="3">B9/$D9</f>
        <v>0.2304111715</v>
      </c>
      <c r="C24" s="72">
        <f t="shared" si="3"/>
        <v>0.7695888285</v>
      </c>
    </row>
    <row r="25" ht="14.25" customHeight="1">
      <c r="A25" s="58" t="s">
        <v>54</v>
      </c>
      <c r="B25" s="72">
        <f t="shared" ref="B25:C25" si="4">B10/$D10</f>
        <v>0.3748510723</v>
      </c>
      <c r="C25" s="72">
        <f t="shared" si="4"/>
        <v>0.6251489277</v>
      </c>
    </row>
    <row r="26" ht="14.25" customHeight="1">
      <c r="A26" s="58" t="s">
        <v>55</v>
      </c>
      <c r="B26" s="72">
        <f t="shared" ref="B26:C26" si="5">B11/$D11</f>
        <v>0.4838199931</v>
      </c>
      <c r="C26" s="72">
        <f t="shared" si="5"/>
        <v>0.5161800069</v>
      </c>
    </row>
    <row r="27" ht="14.25" customHeight="1">
      <c r="A27" s="58" t="s">
        <v>56</v>
      </c>
      <c r="B27" s="72">
        <f t="shared" ref="B27:C27" si="6">B12/$D12</f>
        <v>0.4108175062</v>
      </c>
      <c r="C27" s="72">
        <f t="shared" si="6"/>
        <v>0.5891824938</v>
      </c>
    </row>
    <row r="28" ht="14.25" customHeight="1">
      <c r="A28" s="58" t="s">
        <v>57</v>
      </c>
      <c r="B28" s="72">
        <f t="shared" ref="B28:C28" si="7">B13/$D13</f>
        <v>0.4342069711</v>
      </c>
      <c r="C28" s="72">
        <f t="shared" si="7"/>
        <v>0.5657930289</v>
      </c>
    </row>
    <row r="29" ht="14.25" customHeight="1">
      <c r="A29" s="58" t="s">
        <v>58</v>
      </c>
      <c r="B29" s="72">
        <f t="shared" ref="B29:C29" si="8">B14/$D14</f>
        <v>0.5033984707</v>
      </c>
      <c r="C29" s="72">
        <f t="shared" si="8"/>
        <v>0.4966015293</v>
      </c>
    </row>
    <row r="30" ht="14.25" customHeight="1">
      <c r="A30" s="58" t="s">
        <v>28</v>
      </c>
      <c r="B30" s="72">
        <f t="shared" ref="B30:C30" si="9">B15/$D15</f>
        <v>0.4020726458</v>
      </c>
      <c r="C30" s="72">
        <f t="shared" si="9"/>
        <v>0.5979273542</v>
      </c>
    </row>
    <row r="31" ht="14.25" customHeight="1">
      <c r="B31" s="15"/>
      <c r="C31" s="15"/>
      <c r="D31" s="15"/>
      <c r="E31" s="15"/>
      <c r="F31" s="15"/>
      <c r="G31" s="15"/>
      <c r="H31" s="15"/>
    </row>
    <row r="32" ht="14.25" customHeight="1">
      <c r="B32" s="15"/>
      <c r="C32" s="15" t="s">
        <v>48</v>
      </c>
    </row>
    <row r="33" ht="14.25" customHeight="1">
      <c r="B33" s="15"/>
      <c r="C33" s="74" t="s">
        <v>65</v>
      </c>
      <c r="F33" s="75" t="s">
        <v>66</v>
      </c>
      <c r="G33" s="76"/>
      <c r="H33" s="76"/>
    </row>
    <row r="34" ht="14.25" customHeight="1">
      <c r="A34" s="32"/>
      <c r="B34" s="32" t="s">
        <v>40</v>
      </c>
      <c r="C34" s="32" t="s">
        <v>30</v>
      </c>
      <c r="D34" s="32" t="s">
        <v>28</v>
      </c>
      <c r="E34" s="31" t="s">
        <v>40</v>
      </c>
      <c r="F34" s="31" t="s">
        <v>30</v>
      </c>
      <c r="G34" s="31" t="s">
        <v>28</v>
      </c>
    </row>
    <row r="35" ht="14.25" customHeight="1">
      <c r="A35" s="32" t="s">
        <v>39</v>
      </c>
      <c r="B35" s="19">
        <f t="shared" ref="B35:C35" si="10">B9</f>
        <v>2970</v>
      </c>
      <c r="C35" s="19">
        <f t="shared" si="10"/>
        <v>9920</v>
      </c>
      <c r="D35" s="19">
        <f>SUM(B35:C35)</f>
        <v>12890</v>
      </c>
      <c r="E35" s="77">
        <f t="shared" ref="E35:F35" si="11">B15</f>
        <v>27275</v>
      </c>
      <c r="F35" s="77">
        <f t="shared" si="11"/>
        <v>40561</v>
      </c>
      <c r="G35" s="77">
        <f>E35+F35</f>
        <v>67836</v>
      </c>
    </row>
    <row r="36" ht="14.25" customHeight="1">
      <c r="A36" s="79"/>
      <c r="B36" s="79"/>
      <c r="C36" s="79"/>
      <c r="D36" s="79"/>
      <c r="E36" s="14"/>
    </row>
    <row r="37" ht="14.25" customHeight="1">
      <c r="A37" s="80"/>
      <c r="B37" s="81"/>
      <c r="C37" s="81" t="s">
        <v>40</v>
      </c>
      <c r="D37" s="81" t="s">
        <v>30</v>
      </c>
    </row>
    <row r="38" ht="14.25" customHeight="1">
      <c r="A38" s="82" t="s">
        <v>68</v>
      </c>
      <c r="B38" s="83"/>
      <c r="C38" s="83">
        <f t="shared" ref="C38:D38" si="12">B35/E35</f>
        <v>0.1088909258</v>
      </c>
      <c r="D38" s="83">
        <f t="shared" si="12"/>
        <v>0.2445699071</v>
      </c>
    </row>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D2:D3"/>
    <mergeCell ref="E2:E3"/>
    <mergeCell ref="F2:F3"/>
    <mergeCell ref="A6:E6"/>
    <mergeCell ref="A21:D21"/>
    <mergeCell ref="C32:H32"/>
    <mergeCell ref="C33:E33"/>
    <mergeCell ref="F33:H33"/>
  </mergeCells>
  <hyperlinks>
    <hyperlink r:id="rId1" ref="E2"/>
  </hyperlinks>
  <printOptions/>
  <pageMargins bottom="0.75" footer="0.0" header="0.0" left="0.7" right="0.7" top="0.75"/>
  <pageSetup paperSize="9" orientation="portrait"/>
  <drawing r:id="rId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69138"/>
    <pageSetUpPr/>
  </sheetPr>
  <sheetViews>
    <sheetView workbookViewId="0"/>
  </sheetViews>
  <sheetFormatPr customHeight="1" defaultColWidth="14.43" defaultRowHeight="15.0"/>
  <cols>
    <col customWidth="1" min="1" max="1" width="14.43"/>
    <col customWidth="1" min="2" max="29" width="10.71"/>
  </cols>
  <sheetData>
    <row r="1" ht="13.5" customHeight="1">
      <c r="A1" s="145" t="s">
        <v>31</v>
      </c>
      <c r="B1" s="145" t="s">
        <v>1</v>
      </c>
      <c r="C1" s="145" t="s">
        <v>2</v>
      </c>
      <c r="D1" s="145" t="s">
        <v>3</v>
      </c>
      <c r="E1" s="145" t="s">
        <v>4</v>
      </c>
      <c r="F1" s="145" t="s">
        <v>5</v>
      </c>
      <c r="G1" s="145" t="s">
        <v>6</v>
      </c>
      <c r="H1" s="145" t="s">
        <v>7</v>
      </c>
      <c r="I1" s="145" t="s">
        <v>8</v>
      </c>
      <c r="J1" s="146"/>
      <c r="K1" s="146"/>
      <c r="L1" s="146"/>
      <c r="M1" s="146"/>
      <c r="N1" s="146"/>
      <c r="O1" s="146"/>
      <c r="P1" s="146"/>
      <c r="Q1" s="146"/>
      <c r="R1" s="146"/>
      <c r="S1" s="146"/>
      <c r="T1" s="146"/>
      <c r="U1" s="146"/>
      <c r="V1" s="146"/>
      <c r="W1" s="146"/>
      <c r="X1" s="146"/>
      <c r="Y1" s="146"/>
      <c r="Z1" s="146"/>
      <c r="AA1" s="146"/>
      <c r="AB1" s="146"/>
      <c r="AC1" s="146"/>
    </row>
    <row r="2" ht="13.5" customHeight="1">
      <c r="A2" s="373" t="s">
        <v>275</v>
      </c>
      <c r="B2" s="5"/>
      <c r="C2" s="10"/>
      <c r="D2" s="10"/>
      <c r="E2" s="10"/>
      <c r="F2" s="7" t="s">
        <v>276</v>
      </c>
      <c r="G2" s="374" t="s">
        <v>277</v>
      </c>
      <c r="H2" s="375"/>
      <c r="I2" s="10" t="s">
        <v>278</v>
      </c>
    </row>
    <row r="3" ht="13.5" customHeight="1"/>
    <row r="4" ht="13.5" customHeight="1">
      <c r="A4" s="79" t="s">
        <v>279</v>
      </c>
      <c r="H4" s="376"/>
    </row>
    <row r="5" ht="13.5" customHeight="1">
      <c r="A5" s="33"/>
      <c r="B5" s="33" t="s">
        <v>40</v>
      </c>
      <c r="C5" s="33" t="s">
        <v>30</v>
      </c>
    </row>
    <row r="6" ht="13.5" customHeight="1">
      <c r="A6" s="33" t="s">
        <v>280</v>
      </c>
      <c r="B6" s="377">
        <v>0.4</v>
      </c>
      <c r="C6" s="377">
        <v>0.6</v>
      </c>
    </row>
    <row r="7" ht="13.5" customHeight="1">
      <c r="A7" s="33" t="s">
        <v>281</v>
      </c>
      <c r="B7" s="377">
        <v>0.33</v>
      </c>
      <c r="C7" s="377">
        <v>0.67</v>
      </c>
    </row>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F2"/>
  </hyperlinks>
  <printOptions/>
  <pageMargins bottom="1.0" footer="0.0" header="0.0" left="0.75" right="0.75" top="1.0"/>
  <pageSetup orientation="landscape"/>
  <drawing r:id="rId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14.43"/>
    <col customWidth="1" min="2" max="26" width="10.71"/>
  </cols>
  <sheetData>
    <row r="1" ht="13.5" customHeight="1">
      <c r="A1" s="63"/>
      <c r="B1" s="63"/>
      <c r="C1" s="63"/>
      <c r="D1" s="63"/>
      <c r="E1" s="63"/>
      <c r="F1" s="63"/>
      <c r="G1" s="383" t="s">
        <v>277</v>
      </c>
      <c r="H1" s="63"/>
      <c r="I1" s="63"/>
      <c r="J1" s="63"/>
      <c r="K1" s="63"/>
      <c r="L1" s="63"/>
      <c r="M1" s="63"/>
      <c r="N1" s="63"/>
      <c r="O1" s="63"/>
      <c r="P1" s="63"/>
      <c r="Q1" s="63"/>
      <c r="R1" s="63"/>
      <c r="S1" s="63"/>
      <c r="T1" s="63"/>
      <c r="U1" s="63"/>
      <c r="V1" s="63"/>
      <c r="W1" s="63"/>
      <c r="X1" s="63"/>
      <c r="Y1" s="63"/>
      <c r="Z1" s="63"/>
    </row>
    <row r="2" ht="13.5" customHeight="1">
      <c r="B2" t="s">
        <v>72</v>
      </c>
      <c r="C2" t="s">
        <v>71</v>
      </c>
    </row>
    <row r="3" ht="13.5" customHeight="1">
      <c r="A3" t="s">
        <v>289</v>
      </c>
      <c r="B3" s="385">
        <v>0.2</v>
      </c>
      <c r="C3" s="385">
        <v>0.35</v>
      </c>
      <c r="H3" s="376"/>
    </row>
    <row r="4" ht="13.5" customHeight="1">
      <c r="A4" t="s">
        <v>291</v>
      </c>
      <c r="B4" s="385">
        <v>0.8</v>
      </c>
      <c r="C4" s="385">
        <v>0.75</v>
      </c>
    </row>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14.43"/>
    <col customWidth="1" min="2" max="25" width="10.71"/>
  </cols>
  <sheetData>
    <row r="1" ht="13.5" customHeight="1">
      <c r="A1" s="63"/>
      <c r="B1" s="63"/>
      <c r="C1" s="63"/>
      <c r="D1" s="63"/>
      <c r="E1" s="63"/>
      <c r="F1" s="383" t="s">
        <v>277</v>
      </c>
      <c r="G1" s="63"/>
      <c r="H1" s="63"/>
      <c r="I1" s="63"/>
      <c r="J1" s="63"/>
      <c r="K1" s="63"/>
      <c r="L1" s="63"/>
      <c r="M1" s="63"/>
      <c r="N1" s="63"/>
      <c r="O1" s="63"/>
      <c r="P1" s="63"/>
      <c r="Q1" s="63"/>
      <c r="R1" s="63"/>
      <c r="S1" s="63"/>
      <c r="T1" s="63"/>
      <c r="U1" s="63"/>
      <c r="V1" s="63"/>
      <c r="W1" s="63"/>
      <c r="X1" s="63"/>
      <c r="Y1" s="63"/>
    </row>
    <row r="2" ht="13.5" customHeight="1"/>
    <row r="3" ht="13.5" customHeight="1">
      <c r="A3" s="33" t="s">
        <v>40</v>
      </c>
      <c r="B3" s="385">
        <v>0.2</v>
      </c>
      <c r="G3" s="376"/>
    </row>
    <row r="4" ht="13.5" customHeight="1">
      <c r="A4" s="33" t="s">
        <v>30</v>
      </c>
      <c r="B4" s="385">
        <v>0.8</v>
      </c>
    </row>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14.43"/>
    <col customWidth="1" min="2" max="25" width="10.71"/>
  </cols>
  <sheetData>
    <row r="1" ht="13.5" customHeight="1">
      <c r="A1" s="63"/>
      <c r="B1" s="63"/>
      <c r="C1" s="63"/>
      <c r="D1" s="63"/>
      <c r="E1" s="63"/>
      <c r="F1" s="383" t="s">
        <v>277</v>
      </c>
      <c r="G1" s="63"/>
      <c r="H1" s="63"/>
      <c r="I1" s="63"/>
      <c r="J1" s="63"/>
      <c r="K1" s="63"/>
      <c r="L1" s="63"/>
      <c r="M1" s="63"/>
      <c r="N1" s="63"/>
      <c r="O1" s="63"/>
      <c r="P1" s="63"/>
      <c r="Q1" s="63"/>
      <c r="R1" s="63"/>
      <c r="S1" s="63"/>
      <c r="T1" s="63"/>
      <c r="U1" s="63"/>
      <c r="V1" s="63"/>
      <c r="W1" s="63"/>
      <c r="X1" s="63"/>
      <c r="Y1" s="63"/>
    </row>
    <row r="2" ht="13.5" customHeight="1"/>
    <row r="3" ht="13.5" customHeight="1">
      <c r="A3" s="33" t="s">
        <v>298</v>
      </c>
      <c r="B3" s="385">
        <v>0.2</v>
      </c>
      <c r="G3" s="376"/>
    </row>
    <row r="4" ht="13.5" customHeight="1">
      <c r="A4" s="33" t="s">
        <v>299</v>
      </c>
      <c r="B4" s="385">
        <v>0.8</v>
      </c>
    </row>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14.43"/>
    <col customWidth="1" min="2" max="2" width="17.57"/>
    <col customWidth="1" min="3" max="3" width="8.29"/>
    <col customWidth="1" min="4" max="4" width="20.43"/>
    <col customWidth="1" min="5" max="5" width="19.86"/>
    <col customWidth="1" min="6" max="8" width="18.71"/>
    <col customWidth="1" min="9" max="9" width="15.0"/>
    <col customWidth="1" min="10" max="17" width="8.29"/>
    <col customWidth="1" min="18" max="29" width="10.71"/>
  </cols>
  <sheetData>
    <row r="1" ht="13.5" customHeight="1">
      <c r="A1" s="256" t="s">
        <v>31</v>
      </c>
      <c r="B1" s="256" t="s">
        <v>1</v>
      </c>
      <c r="C1" s="256" t="s">
        <v>2</v>
      </c>
      <c r="D1" s="256" t="s">
        <v>3</v>
      </c>
      <c r="E1" s="256" t="s">
        <v>4</v>
      </c>
      <c r="F1" s="256" t="s">
        <v>5</v>
      </c>
      <c r="G1" s="256" t="s">
        <v>7</v>
      </c>
      <c r="H1" s="256" t="s">
        <v>8</v>
      </c>
      <c r="I1" s="146"/>
      <c r="J1" s="146"/>
      <c r="K1" s="146"/>
      <c r="L1" s="146"/>
      <c r="M1" s="146"/>
      <c r="N1" s="146"/>
      <c r="O1" s="146"/>
      <c r="P1" s="146"/>
      <c r="Q1" s="146"/>
      <c r="R1" s="146"/>
      <c r="S1" s="146"/>
      <c r="T1" s="146"/>
      <c r="U1" s="146"/>
      <c r="V1" s="146"/>
      <c r="W1" s="146"/>
      <c r="X1" s="146"/>
      <c r="Y1" s="146"/>
      <c r="Z1" s="146"/>
      <c r="AA1" s="146"/>
      <c r="AB1" s="146"/>
      <c r="AC1" s="146"/>
    </row>
    <row r="2" ht="13.5" customHeight="1">
      <c r="A2" s="399" t="s">
        <v>300</v>
      </c>
      <c r="B2" s="400" t="s">
        <v>301</v>
      </c>
      <c r="C2" s="401"/>
      <c r="D2" s="401"/>
      <c r="E2" s="401"/>
      <c r="F2" s="399" t="s">
        <v>302</v>
      </c>
      <c r="G2" s="402" t="s">
        <v>303</v>
      </c>
      <c r="H2" s="403" t="s">
        <v>304</v>
      </c>
    </row>
    <row r="3" ht="13.5" customHeight="1">
      <c r="A3" s="399" t="s">
        <v>305</v>
      </c>
      <c r="B3" s="265"/>
      <c r="C3" s="401"/>
      <c r="D3" s="401"/>
      <c r="E3" s="401"/>
      <c r="F3" s="399" t="s">
        <v>306</v>
      </c>
      <c r="G3" s="405"/>
      <c r="H3" s="265"/>
    </row>
    <row r="4" ht="13.5" customHeight="1">
      <c r="A4" s="399" t="s">
        <v>309</v>
      </c>
      <c r="B4" s="40"/>
      <c r="C4" s="401"/>
      <c r="D4" s="401"/>
      <c r="E4" s="401"/>
      <c r="F4" s="399" t="s">
        <v>310</v>
      </c>
      <c r="G4" s="407"/>
      <c r="H4" s="40"/>
    </row>
    <row r="5" ht="13.5" customHeight="1">
      <c r="F5" s="408"/>
      <c r="G5" s="409"/>
      <c r="H5" s="409"/>
    </row>
    <row r="6" ht="13.5" customHeight="1">
      <c r="F6" s="408"/>
      <c r="G6" s="409" t="s">
        <v>314</v>
      </c>
      <c r="H6" s="409" t="s">
        <v>315</v>
      </c>
    </row>
    <row r="7" ht="13.5" customHeight="1">
      <c r="A7" t="s">
        <v>316</v>
      </c>
      <c r="B7" s="19" t="s">
        <v>317</v>
      </c>
      <c r="C7" s="19" t="s">
        <v>318</v>
      </c>
      <c r="D7" s="19" t="s">
        <v>319</v>
      </c>
      <c r="E7" s="19" t="s">
        <v>320</v>
      </c>
      <c r="F7" s="411"/>
      <c r="G7" s="19">
        <v>0.0</v>
      </c>
      <c r="H7" s="19">
        <v>0.0</v>
      </c>
    </row>
    <row r="8" ht="13.5" customHeight="1">
      <c r="A8" t="s">
        <v>322</v>
      </c>
      <c r="B8" s="19">
        <v>1.0</v>
      </c>
      <c r="C8" s="413" t="s">
        <v>323</v>
      </c>
      <c r="D8" s="415">
        <v>814524.0</v>
      </c>
      <c r="E8" s="19">
        <f t="shared" ref="E8:E58" si="1">IF(C8:C58="UOMO",1,)</f>
        <v>1</v>
      </c>
      <c r="F8" s="19" t="str">
        <f t="shared" ref="F8:F58" si="2">IF(C8:C58="DONNA",1,)</f>
        <v/>
      </c>
      <c r="G8" s="19">
        <f t="shared" ref="G8:G58" si="3">IF(C8="UOMO",G7+D8,G7)</f>
        <v>814524</v>
      </c>
      <c r="H8" s="19">
        <f t="shared" ref="H8:H58" si="4">IF(C8="DONNA",H7+D8,H7)</f>
        <v>0</v>
      </c>
      <c r="J8" t="s">
        <v>324</v>
      </c>
      <c r="K8" t="s">
        <v>323</v>
      </c>
      <c r="L8" s="419" t="s">
        <v>324</v>
      </c>
      <c r="M8" s="419" t="s">
        <v>323</v>
      </c>
    </row>
    <row r="9" ht="13.5" customHeight="1">
      <c r="A9" t="s">
        <v>322</v>
      </c>
      <c r="B9" s="19">
        <v>2.0</v>
      </c>
      <c r="C9" s="413" t="s">
        <v>323</v>
      </c>
      <c r="D9" s="415">
        <v>730025.0</v>
      </c>
      <c r="E9" s="19">
        <f t="shared" si="1"/>
        <v>1</v>
      </c>
      <c r="F9" s="19" t="str">
        <f t="shared" si="2"/>
        <v/>
      </c>
      <c r="G9" s="19">
        <f t="shared" si="3"/>
        <v>1544549</v>
      </c>
      <c r="H9" s="19">
        <f t="shared" si="4"/>
        <v>0</v>
      </c>
      <c r="J9">
        <f>D26+D44+D52</f>
        <v>135326</v>
      </c>
      <c r="K9">
        <f>D60-J9</f>
        <v>15846360</v>
      </c>
      <c r="L9">
        <f t="shared" ref="L9:M9" si="5">L17</f>
        <v>21472071</v>
      </c>
      <c r="M9">
        <f t="shared" si="5"/>
        <v>30429851</v>
      </c>
    </row>
    <row r="10" ht="13.5" customHeight="1">
      <c r="A10" t="s">
        <v>322</v>
      </c>
      <c r="B10" s="19">
        <v>3.0</v>
      </c>
      <c r="C10" s="413" t="s">
        <v>323</v>
      </c>
      <c r="D10" s="415">
        <v>849899.0</v>
      </c>
      <c r="E10" s="19">
        <f t="shared" si="1"/>
        <v>1</v>
      </c>
      <c r="F10" s="19" t="str">
        <f t="shared" si="2"/>
        <v/>
      </c>
      <c r="G10" s="19">
        <f t="shared" si="3"/>
        <v>2394448</v>
      </c>
      <c r="H10" s="19">
        <f t="shared" si="4"/>
        <v>0</v>
      </c>
      <c r="J10" s="73">
        <f>J9/D60</f>
        <v>0.008467567189</v>
      </c>
      <c r="K10" s="420">
        <f>K9/D60</f>
        <v>0.9915324328</v>
      </c>
      <c r="L10" s="73">
        <f>L9/(L9+M9)</f>
        <v>0.4137047372</v>
      </c>
      <c r="M10" s="73">
        <f>M9/(L9+M9)</f>
        <v>0.5862952628</v>
      </c>
    </row>
    <row r="11" ht="13.5" customHeight="1">
      <c r="A11" t="s">
        <v>322</v>
      </c>
      <c r="B11" s="19">
        <v>4.0</v>
      </c>
      <c r="C11" s="413" t="s">
        <v>323</v>
      </c>
      <c r="D11" s="415">
        <v>57979.0</v>
      </c>
      <c r="E11" s="19">
        <f t="shared" si="1"/>
        <v>1</v>
      </c>
      <c r="F11" s="19" t="str">
        <f t="shared" si="2"/>
        <v/>
      </c>
      <c r="G11" s="19">
        <f t="shared" si="3"/>
        <v>2452427</v>
      </c>
      <c r="H11" s="19">
        <f t="shared" si="4"/>
        <v>0</v>
      </c>
    </row>
    <row r="12" ht="13.5" customHeight="1">
      <c r="A12" t="s">
        <v>322</v>
      </c>
      <c r="B12" s="19">
        <v>5.0</v>
      </c>
      <c r="C12" s="413" t="s">
        <v>323</v>
      </c>
      <c r="D12" s="415">
        <v>664215.0</v>
      </c>
      <c r="E12" s="19">
        <f t="shared" si="1"/>
        <v>1</v>
      </c>
      <c r="F12" s="19" t="str">
        <f t="shared" si="2"/>
        <v/>
      </c>
      <c r="G12" s="19">
        <f t="shared" si="3"/>
        <v>3116642</v>
      </c>
      <c r="H12" s="19">
        <f t="shared" si="4"/>
        <v>0</v>
      </c>
      <c r="J12" s="421"/>
      <c r="K12" s="421"/>
      <c r="L12" s="421"/>
      <c r="M12" s="421"/>
      <c r="N12" s="421"/>
      <c r="O12" s="421"/>
      <c r="P12" s="421"/>
      <c r="Q12" s="421"/>
    </row>
    <row r="13" ht="13.5" customHeight="1">
      <c r="A13" t="s">
        <v>322</v>
      </c>
      <c r="B13" s="19">
        <v>6.0</v>
      </c>
      <c r="C13" s="413" t="s">
        <v>323</v>
      </c>
      <c r="D13" s="415">
        <v>80889.0</v>
      </c>
      <c r="E13" s="19">
        <f t="shared" si="1"/>
        <v>1</v>
      </c>
      <c r="F13" s="19" t="str">
        <f t="shared" si="2"/>
        <v/>
      </c>
      <c r="G13" s="19">
        <f t="shared" si="3"/>
        <v>3197531</v>
      </c>
      <c r="H13" s="19">
        <f t="shared" si="4"/>
        <v>0</v>
      </c>
      <c r="I13" s="422"/>
      <c r="J13" s="423" t="s">
        <v>325</v>
      </c>
      <c r="L13" s="423" t="s">
        <v>326</v>
      </c>
      <c r="N13" s="423" t="s">
        <v>327</v>
      </c>
      <c r="P13" s="423" t="s">
        <v>328</v>
      </c>
    </row>
    <row r="14" ht="13.5" customHeight="1">
      <c r="A14" t="s">
        <v>322</v>
      </c>
      <c r="B14" s="19">
        <v>7.0</v>
      </c>
      <c r="C14" s="413" t="s">
        <v>323</v>
      </c>
      <c r="D14" s="415">
        <v>836052.0</v>
      </c>
      <c r="E14" s="19">
        <f t="shared" si="1"/>
        <v>1</v>
      </c>
      <c r="F14" s="19" t="str">
        <f t="shared" si="2"/>
        <v/>
      </c>
      <c r="G14" s="19">
        <f t="shared" si="3"/>
        <v>4033583</v>
      </c>
      <c r="H14" s="19">
        <f t="shared" si="4"/>
        <v>0</v>
      </c>
      <c r="I14" s="422"/>
      <c r="J14" s="424" t="s">
        <v>329</v>
      </c>
      <c r="K14" s="424" t="s">
        <v>330</v>
      </c>
      <c r="L14" s="424" t="s">
        <v>329</v>
      </c>
      <c r="M14" s="424" t="s">
        <v>330</v>
      </c>
      <c r="N14" s="424" t="s">
        <v>329</v>
      </c>
      <c r="O14" s="424" t="s">
        <v>330</v>
      </c>
      <c r="P14" s="424" t="s">
        <v>329</v>
      </c>
      <c r="Q14" s="424" t="s">
        <v>330</v>
      </c>
    </row>
    <row r="15" ht="13.5" customHeight="1">
      <c r="A15" t="s">
        <v>322</v>
      </c>
      <c r="B15" s="19">
        <v>8.0</v>
      </c>
      <c r="C15" s="413" t="s">
        <v>323</v>
      </c>
      <c r="D15" s="415">
        <v>708577.0</v>
      </c>
      <c r="E15" s="19">
        <f t="shared" si="1"/>
        <v>1</v>
      </c>
      <c r="F15" s="19" t="str">
        <f t="shared" si="2"/>
        <v/>
      </c>
      <c r="G15" s="19">
        <f t="shared" si="3"/>
        <v>4742160</v>
      </c>
      <c r="H15" s="19">
        <f t="shared" si="4"/>
        <v>0</v>
      </c>
      <c r="I15" s="425" t="s">
        <v>331</v>
      </c>
      <c r="J15" s="426">
        <f>F60</f>
        <v>3</v>
      </c>
      <c r="K15" s="427">
        <f>E60</f>
        <v>48</v>
      </c>
      <c r="L15" s="426">
        <v>55.0</v>
      </c>
      <c r="M15" s="427">
        <v>73.0</v>
      </c>
      <c r="N15" s="426"/>
      <c r="O15" s="427"/>
      <c r="P15" s="426"/>
      <c r="Q15" s="427"/>
    </row>
    <row r="16" ht="13.5" customHeight="1">
      <c r="A16" t="s">
        <v>322</v>
      </c>
      <c r="B16" s="19">
        <v>9.0</v>
      </c>
      <c r="C16" s="413" t="s">
        <v>323</v>
      </c>
      <c r="D16" s="415">
        <v>63664.0</v>
      </c>
      <c r="E16" s="19">
        <f t="shared" si="1"/>
        <v>1</v>
      </c>
      <c r="F16" s="19" t="str">
        <f t="shared" si="2"/>
        <v/>
      </c>
      <c r="G16" s="19">
        <f t="shared" si="3"/>
        <v>4805824</v>
      </c>
      <c r="H16" s="19">
        <f t="shared" si="4"/>
        <v>0</v>
      </c>
      <c r="I16" s="425" t="s">
        <v>332</v>
      </c>
      <c r="J16" s="428">
        <f>J15/(J15+K15)</f>
        <v>0.05882352941</v>
      </c>
      <c r="K16" s="429">
        <f>K15/(K15+J15)</f>
        <v>0.9411764706</v>
      </c>
      <c r="L16" s="428">
        <f>L15/(L15+M15)</f>
        <v>0.4296875</v>
      </c>
      <c r="M16" s="429">
        <f>M15/(M15+L15)</f>
        <v>0.5703125</v>
      </c>
      <c r="N16" s="426"/>
      <c r="O16" s="427"/>
      <c r="P16" s="426"/>
      <c r="Q16" s="427"/>
    </row>
    <row r="17" ht="13.5" customHeight="1">
      <c r="A17" t="s">
        <v>322</v>
      </c>
      <c r="B17" s="19">
        <v>10.0</v>
      </c>
      <c r="C17" s="413" t="s">
        <v>323</v>
      </c>
      <c r="D17" s="415">
        <v>822306.0</v>
      </c>
      <c r="E17" s="19">
        <f t="shared" si="1"/>
        <v>1</v>
      </c>
      <c r="F17" s="19" t="str">
        <f t="shared" si="2"/>
        <v/>
      </c>
      <c r="G17" s="19">
        <f t="shared" si="3"/>
        <v>5628130</v>
      </c>
      <c r="H17" s="19">
        <f t="shared" si="4"/>
        <v>0</v>
      </c>
      <c r="I17" s="425" t="s">
        <v>333</v>
      </c>
      <c r="J17" s="426">
        <f>H60</f>
        <v>135326</v>
      </c>
      <c r="K17" s="427">
        <f>G60</f>
        <v>15846360</v>
      </c>
      <c r="L17" s="426">
        <v>2.1472071E7</v>
      </c>
      <c r="M17" s="427">
        <v>3.0429851E7</v>
      </c>
      <c r="N17" s="426"/>
      <c r="O17" s="427"/>
      <c r="P17" s="426"/>
      <c r="Q17" s="427"/>
    </row>
    <row r="18" ht="13.5" customHeight="1">
      <c r="A18" t="s">
        <v>322</v>
      </c>
      <c r="B18" s="19">
        <v>11.0</v>
      </c>
      <c r="C18" s="413" t="s">
        <v>323</v>
      </c>
      <c r="D18" s="415">
        <v>612538.0</v>
      </c>
      <c r="E18" s="19">
        <f t="shared" si="1"/>
        <v>1</v>
      </c>
      <c r="F18" s="19" t="str">
        <f t="shared" si="2"/>
        <v/>
      </c>
      <c r="G18" s="19">
        <f t="shared" si="3"/>
        <v>6240668</v>
      </c>
      <c r="H18" s="19">
        <f t="shared" si="4"/>
        <v>0</v>
      </c>
      <c r="I18" s="425" t="s">
        <v>334</v>
      </c>
      <c r="J18" s="428">
        <f>J17/(J17+K17)</f>
        <v>0.008467567189</v>
      </c>
      <c r="K18" s="429">
        <f>K17/(J17+K17)</f>
        <v>0.9915324328</v>
      </c>
      <c r="L18" s="428">
        <f>L17/(L17+M17)</f>
        <v>0.4137047372</v>
      </c>
      <c r="M18" s="429">
        <f>M17/(L17+M17)</f>
        <v>0.5862952628</v>
      </c>
      <c r="N18" s="426"/>
      <c r="O18" s="427"/>
      <c r="P18" s="426"/>
      <c r="Q18" s="427"/>
    </row>
    <row r="19" ht="13.5" customHeight="1">
      <c r="A19" t="s">
        <v>322</v>
      </c>
      <c r="B19" s="19">
        <v>12.0</v>
      </c>
      <c r="C19" s="413" t="s">
        <v>323</v>
      </c>
      <c r="D19" s="415">
        <v>348582.0</v>
      </c>
      <c r="E19" s="19">
        <f t="shared" si="1"/>
        <v>1</v>
      </c>
      <c r="F19" s="19" t="str">
        <f t="shared" si="2"/>
        <v/>
      </c>
      <c r="G19" s="19">
        <f t="shared" si="3"/>
        <v>6589250</v>
      </c>
      <c r="H19" s="19">
        <f t="shared" si="4"/>
        <v>0</v>
      </c>
    </row>
    <row r="20" ht="13.5" customHeight="1">
      <c r="A20" t="s">
        <v>322</v>
      </c>
      <c r="B20" s="19">
        <v>13.0</v>
      </c>
      <c r="C20" s="413" t="s">
        <v>323</v>
      </c>
      <c r="D20" s="415">
        <v>59868.0</v>
      </c>
      <c r="E20" s="19">
        <f t="shared" si="1"/>
        <v>1</v>
      </c>
      <c r="F20" s="19" t="str">
        <f t="shared" si="2"/>
        <v/>
      </c>
      <c r="G20" s="19">
        <f t="shared" si="3"/>
        <v>6649118</v>
      </c>
      <c r="H20" s="19">
        <f t="shared" si="4"/>
        <v>0</v>
      </c>
    </row>
    <row r="21" ht="13.5" customHeight="1">
      <c r="A21" t="s">
        <v>322</v>
      </c>
      <c r="B21" s="19">
        <v>14.0</v>
      </c>
      <c r="C21" s="413" t="s">
        <v>323</v>
      </c>
      <c r="D21" s="415">
        <v>755436.0</v>
      </c>
      <c r="E21" s="19">
        <f t="shared" si="1"/>
        <v>1</v>
      </c>
      <c r="F21" s="19" t="str">
        <f t="shared" si="2"/>
        <v/>
      </c>
      <c r="G21" s="19">
        <f t="shared" si="3"/>
        <v>7404554</v>
      </c>
      <c r="H21" s="19">
        <f t="shared" si="4"/>
        <v>0</v>
      </c>
    </row>
    <row r="22" ht="13.5" customHeight="1">
      <c r="A22" t="s">
        <v>322</v>
      </c>
      <c r="B22" s="19">
        <v>15.0</v>
      </c>
      <c r="C22" s="413" t="s">
        <v>323</v>
      </c>
      <c r="D22" s="415">
        <v>75818.0</v>
      </c>
      <c r="E22" s="19">
        <f t="shared" si="1"/>
        <v>1</v>
      </c>
      <c r="F22" s="19" t="str">
        <f t="shared" si="2"/>
        <v/>
      </c>
      <c r="G22" s="19">
        <f t="shared" si="3"/>
        <v>7480372</v>
      </c>
      <c r="H22" s="19">
        <f t="shared" si="4"/>
        <v>0</v>
      </c>
    </row>
    <row r="23" ht="13.5" customHeight="1">
      <c r="A23" t="s">
        <v>322</v>
      </c>
      <c r="B23" s="19">
        <v>16.0</v>
      </c>
      <c r="C23" s="413" t="s">
        <v>323</v>
      </c>
      <c r="D23" s="415">
        <v>617446.0</v>
      </c>
      <c r="E23" s="19">
        <f t="shared" si="1"/>
        <v>1</v>
      </c>
      <c r="F23" s="19" t="str">
        <f t="shared" si="2"/>
        <v/>
      </c>
      <c r="G23" s="19">
        <f t="shared" si="3"/>
        <v>8097818</v>
      </c>
      <c r="H23" s="19">
        <f t="shared" si="4"/>
        <v>0</v>
      </c>
    </row>
    <row r="24" ht="13.5" customHeight="1">
      <c r="A24" t="s">
        <v>322</v>
      </c>
      <c r="B24" s="19">
        <v>17.0</v>
      </c>
      <c r="C24" s="413" t="s">
        <v>323</v>
      </c>
      <c r="D24" s="415">
        <v>774969.0</v>
      </c>
      <c r="E24" s="19">
        <f t="shared" si="1"/>
        <v>1</v>
      </c>
      <c r="F24" s="19" t="str">
        <f t="shared" si="2"/>
        <v/>
      </c>
      <c r="G24" s="19">
        <f t="shared" si="3"/>
        <v>8872787</v>
      </c>
      <c r="H24" s="19">
        <f t="shared" si="4"/>
        <v>0</v>
      </c>
    </row>
    <row r="25" ht="13.5" customHeight="1">
      <c r="A25" t="s">
        <v>322</v>
      </c>
      <c r="B25" s="19">
        <v>18.0</v>
      </c>
      <c r="C25" s="413" t="s">
        <v>323</v>
      </c>
      <c r="D25" s="415">
        <v>87756.0</v>
      </c>
      <c r="E25" s="19">
        <f t="shared" si="1"/>
        <v>1</v>
      </c>
      <c r="F25" s="19" t="str">
        <f t="shared" si="2"/>
        <v/>
      </c>
      <c r="G25" s="19">
        <f t="shared" si="3"/>
        <v>8960543</v>
      </c>
      <c r="H25" s="19">
        <f t="shared" si="4"/>
        <v>0</v>
      </c>
    </row>
    <row r="26" ht="13.5" customHeight="1">
      <c r="A26" t="s">
        <v>322</v>
      </c>
      <c r="B26" s="19">
        <v>19.0</v>
      </c>
      <c r="C26" s="413" t="s">
        <v>324</v>
      </c>
      <c r="D26" s="415">
        <v>38408.0</v>
      </c>
      <c r="E26" s="19" t="str">
        <f t="shared" si="1"/>
        <v/>
      </c>
      <c r="F26" s="19">
        <f t="shared" si="2"/>
        <v>1</v>
      </c>
      <c r="G26" s="19">
        <f t="shared" si="3"/>
        <v>8960543</v>
      </c>
      <c r="H26" s="19">
        <f t="shared" si="4"/>
        <v>38408</v>
      </c>
    </row>
    <row r="27" ht="13.5" customHeight="1">
      <c r="A27" t="s">
        <v>322</v>
      </c>
      <c r="B27" s="19">
        <v>20.0</v>
      </c>
      <c r="C27" s="413" t="s">
        <v>323</v>
      </c>
      <c r="D27" s="415">
        <v>5622.0</v>
      </c>
      <c r="E27" s="19">
        <f t="shared" si="1"/>
        <v>1</v>
      </c>
      <c r="F27" s="19" t="str">
        <f t="shared" si="2"/>
        <v/>
      </c>
      <c r="G27" s="19">
        <f t="shared" si="3"/>
        <v>8966165</v>
      </c>
      <c r="H27" s="19">
        <f t="shared" si="4"/>
        <v>38408</v>
      </c>
    </row>
    <row r="28" ht="13.5" customHeight="1">
      <c r="A28" t="s">
        <v>322</v>
      </c>
      <c r="B28" s="19">
        <v>21.0</v>
      </c>
      <c r="C28" s="413" t="s">
        <v>323</v>
      </c>
      <c r="D28" s="415">
        <v>68505.0</v>
      </c>
      <c r="E28" s="19">
        <f t="shared" si="1"/>
        <v>1</v>
      </c>
      <c r="F28" s="19" t="str">
        <f t="shared" si="2"/>
        <v/>
      </c>
      <c r="G28" s="19">
        <f t="shared" si="3"/>
        <v>9034670</v>
      </c>
      <c r="H28" s="19">
        <f t="shared" si="4"/>
        <v>38408</v>
      </c>
    </row>
    <row r="29" ht="13.5" customHeight="1">
      <c r="A29" t="s">
        <v>322</v>
      </c>
      <c r="B29" s="19">
        <v>22.0</v>
      </c>
      <c r="C29" s="413" t="s">
        <v>323</v>
      </c>
      <c r="D29" s="415">
        <v>6446.0</v>
      </c>
      <c r="E29" s="19">
        <f t="shared" si="1"/>
        <v>1</v>
      </c>
      <c r="F29" s="19" t="str">
        <f t="shared" si="2"/>
        <v/>
      </c>
      <c r="G29" s="19">
        <f t="shared" si="3"/>
        <v>9041116</v>
      </c>
      <c r="H29" s="19">
        <f t="shared" si="4"/>
        <v>38408</v>
      </c>
    </row>
    <row r="30" ht="13.5" customHeight="1">
      <c r="A30" t="s">
        <v>322</v>
      </c>
      <c r="B30" s="19">
        <v>23.0</v>
      </c>
      <c r="C30" s="413" t="s">
        <v>323</v>
      </c>
      <c r="D30" s="415">
        <v>546726.0</v>
      </c>
      <c r="E30" s="19">
        <f t="shared" si="1"/>
        <v>1</v>
      </c>
      <c r="F30" s="19" t="str">
        <f t="shared" si="2"/>
        <v/>
      </c>
      <c r="G30" s="19">
        <f t="shared" si="3"/>
        <v>9587842</v>
      </c>
      <c r="H30" s="19">
        <f t="shared" si="4"/>
        <v>38408</v>
      </c>
    </row>
    <row r="31" ht="13.5" customHeight="1">
      <c r="A31" t="s">
        <v>322</v>
      </c>
      <c r="B31" s="19">
        <v>24.0</v>
      </c>
      <c r="C31" s="413" t="s">
        <v>323</v>
      </c>
      <c r="D31" s="415">
        <v>667753.0</v>
      </c>
      <c r="E31" s="19">
        <f t="shared" si="1"/>
        <v>1</v>
      </c>
      <c r="F31" s="19" t="str">
        <f t="shared" si="2"/>
        <v/>
      </c>
      <c r="G31" s="19">
        <f t="shared" si="3"/>
        <v>10255595</v>
      </c>
      <c r="H31" s="19">
        <f t="shared" si="4"/>
        <v>38408</v>
      </c>
    </row>
    <row r="32" ht="13.5" customHeight="1">
      <c r="A32" t="s">
        <v>322</v>
      </c>
      <c r="B32" s="19">
        <v>25.0</v>
      </c>
      <c r="C32" s="413" t="s">
        <v>323</v>
      </c>
      <c r="D32" s="415">
        <v>60658.0</v>
      </c>
      <c r="E32" s="19">
        <f t="shared" si="1"/>
        <v>1</v>
      </c>
      <c r="F32" s="19" t="str">
        <f t="shared" si="2"/>
        <v/>
      </c>
      <c r="G32" s="19">
        <f t="shared" si="3"/>
        <v>10316253</v>
      </c>
      <c r="H32" s="19">
        <f t="shared" si="4"/>
        <v>38408</v>
      </c>
    </row>
    <row r="33" ht="13.5" customHeight="1">
      <c r="A33" t="s">
        <v>322</v>
      </c>
      <c r="B33" s="19">
        <v>26.0</v>
      </c>
      <c r="C33" s="413" t="s">
        <v>323</v>
      </c>
      <c r="D33" s="415">
        <v>74258.0</v>
      </c>
      <c r="E33" s="19">
        <f t="shared" si="1"/>
        <v>1</v>
      </c>
      <c r="F33" s="19" t="str">
        <f t="shared" si="2"/>
        <v/>
      </c>
      <c r="G33" s="19">
        <f t="shared" si="3"/>
        <v>10390511</v>
      </c>
      <c r="H33" s="19">
        <f t="shared" si="4"/>
        <v>38408</v>
      </c>
    </row>
    <row r="34" ht="13.5" customHeight="1">
      <c r="A34" t="s">
        <v>322</v>
      </c>
      <c r="B34" s="19">
        <v>27.0</v>
      </c>
      <c r="C34" s="413" t="s">
        <v>323</v>
      </c>
      <c r="D34" s="415">
        <v>5739.0</v>
      </c>
      <c r="E34" s="19">
        <f t="shared" si="1"/>
        <v>1</v>
      </c>
      <c r="F34" s="19" t="str">
        <f t="shared" si="2"/>
        <v/>
      </c>
      <c r="G34" s="19">
        <f t="shared" si="3"/>
        <v>10396250</v>
      </c>
      <c r="H34" s="19">
        <f t="shared" si="4"/>
        <v>38408</v>
      </c>
    </row>
    <row r="35" ht="13.5" customHeight="1">
      <c r="A35" t="s">
        <v>322</v>
      </c>
      <c r="B35" s="19">
        <v>28.0</v>
      </c>
      <c r="C35" s="413" t="s">
        <v>323</v>
      </c>
      <c r="D35" s="415">
        <v>63829.0</v>
      </c>
      <c r="E35" s="19">
        <f t="shared" si="1"/>
        <v>1</v>
      </c>
      <c r="F35" s="19" t="str">
        <f t="shared" si="2"/>
        <v/>
      </c>
      <c r="G35" s="19">
        <f t="shared" si="3"/>
        <v>10460079</v>
      </c>
      <c r="H35" s="19">
        <f t="shared" si="4"/>
        <v>38408</v>
      </c>
    </row>
    <row r="36" ht="13.5" customHeight="1">
      <c r="A36" t="s">
        <v>322</v>
      </c>
      <c r="B36" s="19">
        <v>29.0</v>
      </c>
      <c r="C36" s="413" t="s">
        <v>323</v>
      </c>
      <c r="D36" s="415">
        <v>455165.0</v>
      </c>
      <c r="E36" s="19">
        <f t="shared" si="1"/>
        <v>1</v>
      </c>
      <c r="F36" s="19" t="str">
        <f t="shared" si="2"/>
        <v/>
      </c>
      <c r="G36" s="19">
        <f t="shared" si="3"/>
        <v>10915244</v>
      </c>
      <c r="H36" s="19">
        <f t="shared" si="4"/>
        <v>38408</v>
      </c>
    </row>
    <row r="37" ht="13.5" customHeight="1">
      <c r="A37" t="s">
        <v>322</v>
      </c>
      <c r="B37" s="19">
        <v>30.0</v>
      </c>
      <c r="C37" s="413" t="s">
        <v>323</v>
      </c>
      <c r="D37" s="415">
        <v>71646.0</v>
      </c>
      <c r="E37" s="19">
        <f t="shared" si="1"/>
        <v>1</v>
      </c>
      <c r="F37" s="19" t="str">
        <f t="shared" si="2"/>
        <v/>
      </c>
      <c r="G37" s="19">
        <f t="shared" si="3"/>
        <v>10986890</v>
      </c>
      <c r="H37" s="19">
        <f t="shared" si="4"/>
        <v>38408</v>
      </c>
    </row>
    <row r="38" ht="13.5" customHeight="1">
      <c r="A38" t="s">
        <v>322</v>
      </c>
      <c r="B38" s="19">
        <v>31.0</v>
      </c>
      <c r="C38" s="413" t="s">
        <v>323</v>
      </c>
      <c r="D38" s="415">
        <v>60209.0</v>
      </c>
      <c r="E38" s="19">
        <f t="shared" si="1"/>
        <v>1</v>
      </c>
      <c r="F38" s="19" t="str">
        <f t="shared" si="2"/>
        <v/>
      </c>
      <c r="G38" s="19">
        <f t="shared" si="3"/>
        <v>11047099</v>
      </c>
      <c r="H38" s="19">
        <f t="shared" si="4"/>
        <v>38408</v>
      </c>
    </row>
    <row r="39" ht="13.5" customHeight="1">
      <c r="A39" t="s">
        <v>322</v>
      </c>
      <c r="B39" s="19">
        <v>32.0</v>
      </c>
      <c r="C39" s="413" t="s">
        <v>323</v>
      </c>
      <c r="D39" s="415">
        <v>718207.0</v>
      </c>
      <c r="E39" s="19">
        <f t="shared" si="1"/>
        <v>1</v>
      </c>
      <c r="F39" s="19" t="str">
        <f t="shared" si="2"/>
        <v/>
      </c>
      <c r="G39" s="19">
        <f t="shared" si="3"/>
        <v>11765306</v>
      </c>
      <c r="H39" s="19">
        <f t="shared" si="4"/>
        <v>38408</v>
      </c>
    </row>
    <row r="40" ht="13.5" customHeight="1">
      <c r="A40" t="s">
        <v>322</v>
      </c>
      <c r="B40" s="19">
        <v>33.0</v>
      </c>
      <c r="C40" s="413" t="s">
        <v>323</v>
      </c>
      <c r="D40" s="415">
        <v>66211.0</v>
      </c>
      <c r="E40" s="19">
        <f t="shared" si="1"/>
        <v>1</v>
      </c>
      <c r="F40" s="19" t="str">
        <f t="shared" si="2"/>
        <v/>
      </c>
      <c r="G40" s="19">
        <f t="shared" si="3"/>
        <v>11831517</v>
      </c>
      <c r="H40" s="19">
        <f t="shared" si="4"/>
        <v>38408</v>
      </c>
    </row>
    <row r="41" ht="13.5" customHeight="1">
      <c r="A41" t="s">
        <v>335</v>
      </c>
      <c r="B41" s="19">
        <v>1.0</v>
      </c>
      <c r="C41" s="413" t="s">
        <v>323</v>
      </c>
      <c r="D41" s="415">
        <v>356831.0</v>
      </c>
      <c r="E41" s="19">
        <f t="shared" si="1"/>
        <v>1</v>
      </c>
      <c r="F41" s="19" t="str">
        <f t="shared" si="2"/>
        <v/>
      </c>
      <c r="G41" s="19">
        <f t="shared" si="3"/>
        <v>12188348</v>
      </c>
      <c r="H41" s="19">
        <f t="shared" si="4"/>
        <v>38408</v>
      </c>
    </row>
    <row r="42" ht="13.5" customHeight="1">
      <c r="A42" t="s">
        <v>335</v>
      </c>
      <c r="B42" s="19">
        <v>2.0</v>
      </c>
      <c r="C42" s="413" t="s">
        <v>323</v>
      </c>
      <c r="D42" s="415">
        <v>463446.0</v>
      </c>
      <c r="E42" s="19">
        <f t="shared" si="1"/>
        <v>1</v>
      </c>
      <c r="F42" s="19" t="str">
        <f t="shared" si="2"/>
        <v/>
      </c>
      <c r="G42" s="19">
        <f t="shared" si="3"/>
        <v>12651794</v>
      </c>
      <c r="H42" s="19">
        <f t="shared" si="4"/>
        <v>38408</v>
      </c>
    </row>
    <row r="43" ht="13.5" customHeight="1">
      <c r="A43" t="s">
        <v>335</v>
      </c>
      <c r="B43" s="19">
        <v>3.0</v>
      </c>
      <c r="C43" s="413" t="s">
        <v>323</v>
      </c>
      <c r="D43" s="415">
        <v>428763.0</v>
      </c>
      <c r="E43" s="19">
        <f t="shared" si="1"/>
        <v>1</v>
      </c>
      <c r="F43" s="19" t="str">
        <f t="shared" si="2"/>
        <v/>
      </c>
      <c r="G43" s="19">
        <f t="shared" si="3"/>
        <v>13080557</v>
      </c>
      <c r="H43" s="19">
        <f t="shared" si="4"/>
        <v>38408</v>
      </c>
    </row>
    <row r="44" ht="13.5" customHeight="1">
      <c r="A44" t="s">
        <v>335</v>
      </c>
      <c r="B44" s="19">
        <v>4.0</v>
      </c>
      <c r="C44" s="413" t="s">
        <v>324</v>
      </c>
      <c r="D44" s="415">
        <v>39054.0</v>
      </c>
      <c r="E44" s="19" t="str">
        <f t="shared" si="1"/>
        <v/>
      </c>
      <c r="F44" s="19">
        <f t="shared" si="2"/>
        <v>1</v>
      </c>
      <c r="G44" s="19">
        <f t="shared" si="3"/>
        <v>13080557</v>
      </c>
      <c r="H44" s="19">
        <f t="shared" si="4"/>
        <v>77462</v>
      </c>
    </row>
    <row r="45" ht="13.5" customHeight="1">
      <c r="A45" t="s">
        <v>335</v>
      </c>
      <c r="B45" s="19">
        <v>5.0</v>
      </c>
      <c r="C45" s="413" t="s">
        <v>323</v>
      </c>
      <c r="D45" s="415">
        <v>474539.0</v>
      </c>
      <c r="E45" s="19">
        <f t="shared" si="1"/>
        <v>1</v>
      </c>
      <c r="F45" s="19" t="str">
        <f t="shared" si="2"/>
        <v/>
      </c>
      <c r="G45" s="19">
        <f t="shared" si="3"/>
        <v>13555096</v>
      </c>
      <c r="H45" s="19">
        <f t="shared" si="4"/>
        <v>77462</v>
      </c>
    </row>
    <row r="46" ht="13.5" customHeight="1">
      <c r="A46" t="s">
        <v>338</v>
      </c>
      <c r="B46" s="19">
        <v>1.0</v>
      </c>
      <c r="C46" s="413" t="s">
        <v>323</v>
      </c>
      <c r="D46" s="415">
        <v>45255.0</v>
      </c>
      <c r="E46" s="19">
        <f t="shared" si="1"/>
        <v>1</v>
      </c>
      <c r="F46" s="19" t="str">
        <f t="shared" si="2"/>
        <v/>
      </c>
      <c r="G46" s="19">
        <f t="shared" si="3"/>
        <v>13600351</v>
      </c>
      <c r="H46" s="19">
        <f t="shared" si="4"/>
        <v>77462</v>
      </c>
    </row>
    <row r="47" ht="13.5" customHeight="1">
      <c r="A47" t="s">
        <v>338</v>
      </c>
      <c r="B47" s="19">
        <v>2.0</v>
      </c>
      <c r="C47" s="413" t="s">
        <v>323</v>
      </c>
      <c r="D47" s="415">
        <v>58645.0</v>
      </c>
      <c r="E47" s="19">
        <f t="shared" si="1"/>
        <v>1</v>
      </c>
      <c r="F47" s="19" t="str">
        <f t="shared" si="2"/>
        <v/>
      </c>
      <c r="G47" s="19">
        <f t="shared" si="3"/>
        <v>13658996</v>
      </c>
      <c r="H47" s="19">
        <f t="shared" si="4"/>
        <v>77462</v>
      </c>
    </row>
    <row r="48" ht="13.5" customHeight="1">
      <c r="A48" t="s">
        <v>338</v>
      </c>
      <c r="B48" s="19">
        <v>3.0</v>
      </c>
      <c r="C48" s="413" t="s">
        <v>323</v>
      </c>
      <c r="D48" s="415">
        <v>71679.0</v>
      </c>
      <c r="E48" s="19">
        <f t="shared" si="1"/>
        <v>1</v>
      </c>
      <c r="F48" s="19" t="str">
        <f t="shared" si="2"/>
        <v/>
      </c>
      <c r="G48" s="19">
        <f t="shared" si="3"/>
        <v>13730675</v>
      </c>
      <c r="H48" s="19">
        <f t="shared" si="4"/>
        <v>77462</v>
      </c>
    </row>
    <row r="49" ht="13.5" customHeight="1">
      <c r="A49" t="s">
        <v>338</v>
      </c>
      <c r="B49" s="19">
        <v>4.0</v>
      </c>
      <c r="C49" s="413" t="s">
        <v>323</v>
      </c>
      <c r="D49" s="415">
        <v>59675.0</v>
      </c>
      <c r="E49" s="19">
        <f t="shared" si="1"/>
        <v>1</v>
      </c>
      <c r="F49" s="19" t="str">
        <f t="shared" si="2"/>
        <v/>
      </c>
      <c r="G49" s="19">
        <f t="shared" si="3"/>
        <v>13790350</v>
      </c>
      <c r="H49" s="19">
        <f t="shared" si="4"/>
        <v>77462</v>
      </c>
    </row>
    <row r="50" ht="13.5" customHeight="1">
      <c r="A50" t="s">
        <v>338</v>
      </c>
      <c r="B50" s="19">
        <v>5.0</v>
      </c>
      <c r="C50" s="413" t="s">
        <v>323</v>
      </c>
      <c r="D50" s="415">
        <v>64544.0</v>
      </c>
      <c r="E50" s="19">
        <f t="shared" si="1"/>
        <v>1</v>
      </c>
      <c r="F50" s="19" t="str">
        <f t="shared" si="2"/>
        <v/>
      </c>
      <c r="G50" s="19">
        <f t="shared" si="3"/>
        <v>13854894</v>
      </c>
      <c r="H50" s="19">
        <f t="shared" si="4"/>
        <v>77462</v>
      </c>
    </row>
    <row r="51" ht="13.5" customHeight="1">
      <c r="A51" t="s">
        <v>338</v>
      </c>
      <c r="B51" s="19">
        <v>6.0</v>
      </c>
      <c r="C51" s="413" t="s">
        <v>323</v>
      </c>
      <c r="D51" s="415">
        <v>61718.0</v>
      </c>
      <c r="E51" s="19">
        <f t="shared" si="1"/>
        <v>1</v>
      </c>
      <c r="F51" s="19" t="str">
        <f t="shared" si="2"/>
        <v/>
      </c>
      <c r="G51" s="19">
        <f t="shared" si="3"/>
        <v>13916612</v>
      </c>
      <c r="H51" s="19">
        <f t="shared" si="4"/>
        <v>77462</v>
      </c>
    </row>
    <row r="52" ht="13.5" customHeight="1">
      <c r="A52" t="s">
        <v>338</v>
      </c>
      <c r="B52" s="19">
        <v>7.0</v>
      </c>
      <c r="C52" s="413" t="s">
        <v>324</v>
      </c>
      <c r="D52" s="415">
        <v>57864.0</v>
      </c>
      <c r="E52" s="19" t="str">
        <f t="shared" si="1"/>
        <v/>
      </c>
      <c r="F52" s="19">
        <f t="shared" si="2"/>
        <v>1</v>
      </c>
      <c r="G52" s="19">
        <f t="shared" si="3"/>
        <v>13916612</v>
      </c>
      <c r="H52" s="19">
        <f t="shared" si="4"/>
        <v>135326</v>
      </c>
    </row>
    <row r="53" ht="13.5" customHeight="1">
      <c r="A53" t="s">
        <v>338</v>
      </c>
      <c r="B53" s="19">
        <v>8.0</v>
      </c>
      <c r="C53" s="413" t="s">
        <v>323</v>
      </c>
      <c r="D53" s="415">
        <v>55289.0</v>
      </c>
      <c r="E53" s="19">
        <f t="shared" si="1"/>
        <v>1</v>
      </c>
      <c r="F53" s="19" t="str">
        <f t="shared" si="2"/>
        <v/>
      </c>
      <c r="G53" s="19">
        <f t="shared" si="3"/>
        <v>13971901</v>
      </c>
      <c r="H53" s="19">
        <f t="shared" si="4"/>
        <v>135326</v>
      </c>
    </row>
    <row r="54" ht="13.5" customHeight="1">
      <c r="A54" t="s">
        <v>338</v>
      </c>
      <c r="B54" s="19">
        <v>9.0</v>
      </c>
      <c r="C54" s="413" t="s">
        <v>323</v>
      </c>
      <c r="D54" s="415">
        <v>341805.0</v>
      </c>
      <c r="E54" s="19">
        <f t="shared" si="1"/>
        <v>1</v>
      </c>
      <c r="F54" s="19" t="str">
        <f t="shared" si="2"/>
        <v/>
      </c>
      <c r="G54" s="19">
        <f t="shared" si="3"/>
        <v>14313706</v>
      </c>
      <c r="H54" s="19">
        <f t="shared" si="4"/>
        <v>135326</v>
      </c>
    </row>
    <row r="55" ht="13.5" customHeight="1">
      <c r="A55" t="s">
        <v>338</v>
      </c>
      <c r="B55" s="19">
        <v>10.0</v>
      </c>
      <c r="C55" s="413" t="s">
        <v>323</v>
      </c>
      <c r="D55" s="415">
        <v>890178.0</v>
      </c>
      <c r="E55" s="19">
        <f t="shared" si="1"/>
        <v>1</v>
      </c>
      <c r="F55" s="19" t="str">
        <f t="shared" si="2"/>
        <v/>
      </c>
      <c r="G55" s="19">
        <f t="shared" si="3"/>
        <v>15203884</v>
      </c>
      <c r="H55" s="19">
        <f t="shared" si="4"/>
        <v>135326</v>
      </c>
    </row>
    <row r="56" ht="13.5" customHeight="1">
      <c r="A56" t="s">
        <v>338</v>
      </c>
      <c r="B56" s="19">
        <v>11.0</v>
      </c>
      <c r="C56" s="413" t="s">
        <v>323</v>
      </c>
      <c r="D56" s="415">
        <v>51439.0</v>
      </c>
      <c r="E56" s="19">
        <f t="shared" si="1"/>
        <v>1</v>
      </c>
      <c r="F56" s="19" t="str">
        <f t="shared" si="2"/>
        <v/>
      </c>
      <c r="G56" s="19">
        <f t="shared" si="3"/>
        <v>15255323</v>
      </c>
      <c r="H56" s="19">
        <f t="shared" si="4"/>
        <v>135326</v>
      </c>
    </row>
    <row r="57" ht="13.5" customHeight="1">
      <c r="A57" t="s">
        <v>338</v>
      </c>
      <c r="B57" s="19">
        <v>12.0</v>
      </c>
      <c r="C57" s="413" t="s">
        <v>323</v>
      </c>
      <c r="D57" s="415">
        <v>312441.0</v>
      </c>
      <c r="E57" s="19">
        <f t="shared" si="1"/>
        <v>1</v>
      </c>
      <c r="F57" s="19" t="str">
        <f t="shared" si="2"/>
        <v/>
      </c>
      <c r="G57" s="19">
        <f t="shared" si="3"/>
        <v>15567764</v>
      </c>
      <c r="H57" s="19">
        <f t="shared" si="4"/>
        <v>135326</v>
      </c>
    </row>
    <row r="58" ht="13.5" customHeight="1">
      <c r="A58" t="s">
        <v>338</v>
      </c>
      <c r="B58" s="19">
        <v>13.0</v>
      </c>
      <c r="C58" s="413" t="s">
        <v>323</v>
      </c>
      <c r="D58" s="415">
        <f>278596</f>
        <v>278596</v>
      </c>
      <c r="E58" s="32">
        <f t="shared" si="1"/>
        <v>1</v>
      </c>
      <c r="F58" s="32" t="str">
        <f t="shared" si="2"/>
        <v/>
      </c>
      <c r="G58" s="440">
        <f t="shared" si="3"/>
        <v>15846360</v>
      </c>
      <c r="H58" s="440">
        <f t="shared" si="4"/>
        <v>135326</v>
      </c>
    </row>
    <row r="59" ht="13.5" customHeight="1">
      <c r="A59" t="s">
        <v>338</v>
      </c>
      <c r="D59" s="440" t="s">
        <v>346</v>
      </c>
      <c r="E59" s="440" t="s">
        <v>347</v>
      </c>
      <c r="F59" s="440" t="s">
        <v>348</v>
      </c>
      <c r="G59" s="440" t="s">
        <v>349</v>
      </c>
      <c r="H59" s="440" t="s">
        <v>350</v>
      </c>
    </row>
    <row r="60" ht="13.5" customHeight="1">
      <c r="A60" t="s">
        <v>338</v>
      </c>
      <c r="D60" s="440">
        <f t="shared" ref="D60:F60" si="6">SUM(D8:D58)</f>
        <v>15981686</v>
      </c>
      <c r="E60" s="440">
        <f t="shared" si="6"/>
        <v>48</v>
      </c>
      <c r="F60" s="440">
        <f t="shared" si="6"/>
        <v>3</v>
      </c>
      <c r="G60" s="440">
        <f t="shared" ref="G60:H60" si="7">G58</f>
        <v>15846360</v>
      </c>
      <c r="H60" s="440">
        <f t="shared" si="7"/>
        <v>135326</v>
      </c>
    </row>
    <row r="61" ht="13.5" customHeight="1">
      <c r="A61" t="s">
        <v>338</v>
      </c>
    </row>
    <row r="62" ht="13.5" customHeight="1">
      <c r="A62" t="s">
        <v>338</v>
      </c>
    </row>
    <row r="63" ht="13.5" customHeight="1">
      <c r="A63" t="s">
        <v>338</v>
      </c>
    </row>
    <row r="64" ht="13.5" customHeight="1">
      <c r="A64" t="s">
        <v>338</v>
      </c>
    </row>
    <row r="65" ht="13.5" customHeight="1">
      <c r="A65" t="s">
        <v>338</v>
      </c>
    </row>
    <row r="66" ht="13.5" customHeight="1">
      <c r="A66" t="s">
        <v>338</v>
      </c>
    </row>
    <row r="67" ht="13.5" customHeight="1">
      <c r="A67" t="s">
        <v>338</v>
      </c>
    </row>
    <row r="68" ht="13.5" customHeight="1">
      <c r="A68" t="s">
        <v>338</v>
      </c>
    </row>
    <row r="69" ht="13.5" customHeight="1">
      <c r="A69" t="s">
        <v>338</v>
      </c>
    </row>
    <row r="70" ht="13.5" customHeight="1">
      <c r="A70" t="s">
        <v>338</v>
      </c>
    </row>
    <row r="71" ht="13.5" customHeight="1">
      <c r="A71" t="s">
        <v>338</v>
      </c>
    </row>
    <row r="72" ht="13.5" customHeight="1">
      <c r="A72" t="s">
        <v>338</v>
      </c>
    </row>
    <row r="73" ht="13.5" customHeight="1">
      <c r="A73" t="s">
        <v>335</v>
      </c>
    </row>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2:B4"/>
    <mergeCell ref="G2:G4"/>
    <mergeCell ref="H2:H4"/>
    <mergeCell ref="J13:K13"/>
    <mergeCell ref="L13:M13"/>
    <mergeCell ref="N13:O13"/>
    <mergeCell ref="P13:Q13"/>
  </mergeCells>
  <hyperlinks>
    <hyperlink r:id="rId1" ref="F2"/>
    <hyperlink r:id="rId2" ref="F3"/>
    <hyperlink r:id="rId3" ref="F4"/>
  </hyperlinks>
  <printOptions/>
  <pageMargins bottom="1.0" footer="0.0" header="0.0" left="0.75" right="0.75" top="1.0"/>
  <pageSetup paperSize="9" orientation="portrait"/>
  <drawing r:id="rId4"/>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sheetPr>
  <sheetViews>
    <sheetView workbookViewId="0"/>
  </sheetViews>
  <sheetFormatPr customHeight="1" defaultColWidth="14.43" defaultRowHeight="15.0"/>
  <cols>
    <col customWidth="1" min="1" max="1" width="23.71"/>
    <col customWidth="1" min="2" max="2" width="27.29"/>
    <col customWidth="1" min="3" max="5" width="14.43"/>
    <col customWidth="1" min="6" max="6" width="21.86"/>
  </cols>
  <sheetData>
    <row r="1" ht="13.5" customHeight="1">
      <c r="A1" s="256" t="s">
        <v>31</v>
      </c>
      <c r="B1" s="256" t="s">
        <v>1</v>
      </c>
      <c r="C1" s="256" t="s">
        <v>2</v>
      </c>
      <c r="D1" s="256" t="s">
        <v>3</v>
      </c>
      <c r="E1" s="256" t="s">
        <v>4</v>
      </c>
      <c r="F1" s="256" t="s">
        <v>5</v>
      </c>
      <c r="G1" s="256" t="s">
        <v>7</v>
      </c>
      <c r="H1" s="256" t="s">
        <v>8</v>
      </c>
      <c r="I1" s="146"/>
      <c r="J1" s="146"/>
      <c r="K1" s="146"/>
      <c r="L1" s="146"/>
      <c r="M1" s="146"/>
      <c r="N1" s="146"/>
      <c r="O1" s="146"/>
      <c r="P1" s="146"/>
      <c r="Q1" s="146"/>
      <c r="R1" s="146"/>
      <c r="S1" s="146"/>
      <c r="T1" s="146"/>
      <c r="U1" s="146"/>
      <c r="V1" s="146"/>
      <c r="W1" s="146"/>
      <c r="X1" s="146"/>
      <c r="Y1" s="146"/>
      <c r="Z1" s="146"/>
      <c r="AA1" s="146"/>
      <c r="AB1" s="146"/>
    </row>
    <row r="2">
      <c r="A2" s="379" t="s">
        <v>336</v>
      </c>
      <c r="B2" s="379"/>
      <c r="C2" s="430"/>
      <c r="D2" s="430"/>
      <c r="E2" s="430" t="s">
        <v>337</v>
      </c>
      <c r="F2" s="399" t="s">
        <v>302</v>
      </c>
      <c r="G2" s="402" t="s">
        <v>339</v>
      </c>
      <c r="H2" s="431" t="s">
        <v>340</v>
      </c>
      <c r="I2" s="3"/>
      <c r="J2" s="3"/>
      <c r="K2" s="3"/>
      <c r="L2" s="3"/>
      <c r="M2" s="3"/>
      <c r="N2" s="3"/>
    </row>
    <row r="3">
      <c r="A3" s="379" t="s">
        <v>341</v>
      </c>
      <c r="B3" s="430"/>
      <c r="C3" s="430"/>
      <c r="D3" s="430"/>
      <c r="E3" s="430" t="s">
        <v>337</v>
      </c>
      <c r="F3" s="399" t="s">
        <v>306</v>
      </c>
      <c r="G3" s="405"/>
      <c r="H3" s="405"/>
      <c r="I3" s="3"/>
      <c r="J3" s="3"/>
      <c r="K3" s="3"/>
      <c r="L3" s="3"/>
      <c r="M3" s="3"/>
      <c r="N3" s="3"/>
    </row>
    <row r="4">
      <c r="A4" s="379" t="s">
        <v>342</v>
      </c>
      <c r="B4" s="430"/>
      <c r="C4" s="430"/>
      <c r="D4" s="430"/>
      <c r="E4" s="430" t="s">
        <v>327</v>
      </c>
      <c r="F4" s="399" t="s">
        <v>310</v>
      </c>
      <c r="G4" s="407"/>
      <c r="H4" s="407"/>
      <c r="I4" s="3"/>
      <c r="J4" s="3"/>
      <c r="K4" s="3"/>
      <c r="L4" s="3"/>
      <c r="M4" s="3"/>
      <c r="N4" s="3"/>
    </row>
    <row r="5">
      <c r="A5" s="432" t="s">
        <v>343</v>
      </c>
      <c r="B5" s="3"/>
      <c r="C5" s="3"/>
      <c r="D5" s="3"/>
      <c r="E5" s="3"/>
      <c r="F5" s="3"/>
      <c r="G5" s="3"/>
      <c r="H5" s="3"/>
      <c r="I5" s="3"/>
      <c r="J5" s="3"/>
      <c r="K5" s="3"/>
      <c r="L5" s="3"/>
      <c r="M5" s="3"/>
      <c r="N5" s="3"/>
    </row>
    <row r="6">
      <c r="A6" s="3"/>
      <c r="B6" s="3"/>
      <c r="C6" s="3"/>
      <c r="D6" s="3"/>
      <c r="E6" s="3"/>
      <c r="F6" s="3"/>
      <c r="G6" s="3"/>
      <c r="H6" s="3"/>
      <c r="I6" s="3"/>
      <c r="J6" s="3"/>
      <c r="K6" s="3"/>
      <c r="L6" s="3"/>
      <c r="M6" s="3"/>
      <c r="N6" s="3"/>
    </row>
    <row r="7">
      <c r="A7" s="433"/>
      <c r="B7" s="434" t="s">
        <v>22</v>
      </c>
      <c r="C7" s="435"/>
      <c r="D7" s="436"/>
      <c r="E7" s="3"/>
      <c r="F7" s="3"/>
      <c r="G7" s="3"/>
      <c r="H7" s="3"/>
      <c r="I7" s="3"/>
      <c r="J7" s="3"/>
      <c r="K7" s="3"/>
      <c r="L7" s="3"/>
      <c r="M7" s="3"/>
      <c r="N7" s="3"/>
    </row>
    <row r="8">
      <c r="A8" s="437" t="s">
        <v>344</v>
      </c>
      <c r="B8" s="3"/>
      <c r="C8" s="3"/>
      <c r="D8" s="438"/>
      <c r="E8" s="3"/>
      <c r="F8" s="3"/>
      <c r="G8" s="3"/>
      <c r="H8" s="3"/>
      <c r="I8" s="3"/>
      <c r="J8" s="3"/>
      <c r="K8" s="3"/>
      <c r="L8" s="3"/>
      <c r="M8" s="3"/>
      <c r="N8" s="3"/>
    </row>
    <row r="9">
      <c r="A9" s="439"/>
      <c r="B9" s="439" t="s">
        <v>40</v>
      </c>
      <c r="C9" s="439" t="s">
        <v>30</v>
      </c>
      <c r="D9" s="439" t="s">
        <v>28</v>
      </c>
      <c r="E9" s="3"/>
      <c r="F9" s="3"/>
      <c r="G9" s="3"/>
      <c r="H9" s="3"/>
      <c r="I9" s="3"/>
      <c r="J9" s="3"/>
      <c r="K9" s="3"/>
      <c r="L9" s="3"/>
      <c r="M9" s="3"/>
      <c r="N9" s="3"/>
    </row>
    <row r="10">
      <c r="A10" s="439" t="s">
        <v>345</v>
      </c>
      <c r="B10" s="441">
        <v>12.0</v>
      </c>
      <c r="C10" s="441">
        <f t="shared" ref="C10:C12" si="1">D10-B10</f>
        <v>28</v>
      </c>
      <c r="D10" s="441">
        <v>40.0</v>
      </c>
      <c r="E10" s="3"/>
      <c r="F10" s="3"/>
      <c r="G10" s="3"/>
      <c r="H10" s="3"/>
      <c r="I10" s="3"/>
      <c r="J10" s="3"/>
      <c r="K10" s="3"/>
      <c r="L10" s="3"/>
      <c r="M10" s="3"/>
      <c r="N10" s="3"/>
    </row>
    <row r="11">
      <c r="A11" s="439" t="s">
        <v>351</v>
      </c>
      <c r="B11" s="441">
        <v>20.0</v>
      </c>
      <c r="C11" s="441">
        <f t="shared" si="1"/>
        <v>20</v>
      </c>
      <c r="D11" s="441">
        <v>40.0</v>
      </c>
      <c r="E11" s="3"/>
      <c r="F11" s="3"/>
      <c r="G11" s="3"/>
      <c r="H11" s="3"/>
      <c r="I11" s="3"/>
      <c r="J11" s="3"/>
      <c r="K11" s="3"/>
      <c r="L11" s="3"/>
      <c r="M11" s="3"/>
      <c r="N11" s="3"/>
    </row>
    <row r="12">
      <c r="A12" s="439" t="s">
        <v>352</v>
      </c>
      <c r="B12" s="441">
        <v>23.0</v>
      </c>
      <c r="C12" s="441">
        <f t="shared" si="1"/>
        <v>25</v>
      </c>
      <c r="D12" s="441">
        <v>48.0</v>
      </c>
      <c r="E12" s="3"/>
      <c r="F12" s="3"/>
      <c r="G12" s="3"/>
      <c r="H12" s="3"/>
      <c r="I12" s="3"/>
      <c r="J12" s="3"/>
      <c r="K12" s="3"/>
      <c r="L12" s="3"/>
      <c r="M12" s="3"/>
      <c r="N12" s="3"/>
    </row>
    <row r="13">
      <c r="A13" s="439" t="s">
        <v>28</v>
      </c>
      <c r="B13" s="442">
        <f t="shared" ref="B13:D13" si="2">SUM(B10:B12)</f>
        <v>55</v>
      </c>
      <c r="C13" s="442">
        <f t="shared" si="2"/>
        <v>73</v>
      </c>
      <c r="D13" s="442">
        <f t="shared" si="2"/>
        <v>128</v>
      </c>
      <c r="E13" s="3"/>
      <c r="F13" s="3"/>
      <c r="G13" s="3"/>
      <c r="H13" s="3"/>
      <c r="I13" s="3"/>
      <c r="J13" s="3"/>
      <c r="K13" s="3"/>
      <c r="L13" s="3"/>
      <c r="M13" s="3"/>
      <c r="N13" s="3"/>
    </row>
    <row r="14">
      <c r="A14" s="443"/>
      <c r="B14" s="3"/>
      <c r="C14" s="3"/>
      <c r="D14" s="438"/>
      <c r="E14" s="3"/>
      <c r="F14" s="3"/>
      <c r="G14" s="3"/>
      <c r="H14" s="3"/>
      <c r="I14" s="3"/>
      <c r="J14" s="3"/>
      <c r="K14" s="3"/>
      <c r="L14" s="3"/>
      <c r="M14" s="3"/>
      <c r="N14" s="3"/>
    </row>
    <row r="15">
      <c r="A15" s="437" t="s">
        <v>353</v>
      </c>
      <c r="B15" s="3"/>
      <c r="C15" s="3"/>
      <c r="D15" s="438"/>
      <c r="E15" s="3"/>
      <c r="F15" s="3"/>
      <c r="G15" s="3"/>
      <c r="H15" s="3"/>
      <c r="I15" s="3"/>
      <c r="J15" s="3"/>
      <c r="K15" s="3"/>
      <c r="L15" s="3"/>
      <c r="M15" s="3"/>
      <c r="N15" s="3"/>
    </row>
    <row r="16">
      <c r="A16" s="443"/>
      <c r="B16" s="3" t="s">
        <v>40</v>
      </c>
      <c r="C16" s="3" t="s">
        <v>30</v>
      </c>
      <c r="D16" s="438" t="s">
        <v>28</v>
      </c>
      <c r="E16" s="3"/>
      <c r="F16" s="3"/>
      <c r="G16" s="3"/>
      <c r="H16" s="3"/>
      <c r="I16" s="3"/>
      <c r="J16" s="3"/>
      <c r="K16" s="3"/>
      <c r="L16" s="3"/>
      <c r="M16" s="3"/>
      <c r="N16" s="3"/>
    </row>
    <row r="17">
      <c r="A17" s="443" t="s">
        <v>345</v>
      </c>
      <c r="B17" s="444">
        <f>2766500+3228000</f>
        <v>5994500</v>
      </c>
      <c r="C17" s="444">
        <f>5377000+3800000+3415400</f>
        <v>12592400</v>
      </c>
      <c r="D17" s="445">
        <f t="shared" ref="D17:D19" si="3">SUM(B17:C17)</f>
        <v>18586900</v>
      </c>
      <c r="E17" s="3"/>
      <c r="F17" s="3"/>
      <c r="G17" s="3"/>
      <c r="H17" s="3"/>
      <c r="I17" s="3"/>
      <c r="J17" s="3"/>
      <c r="K17" s="3"/>
      <c r="L17" s="3"/>
      <c r="M17" s="3"/>
      <c r="N17" s="3"/>
    </row>
    <row r="18">
      <c r="A18" s="443" t="s">
        <v>351</v>
      </c>
      <c r="B18" s="444">
        <f>371866+108900+308000+167072+267300+398511+462000+347600+334400+324500+320100+136020+221200+408100+155000+293700+190520+264000+379282+161000</f>
        <v>5619071</v>
      </c>
      <c r="C18" s="444">
        <f>381469+316250+143000+308000+350537+86676+258500+357260+123175+265100+232489+254650+156735+272250+135080+302720+259050+247410+308000+326700</f>
        <v>5085051</v>
      </c>
      <c r="D18" s="445">
        <f t="shared" si="3"/>
        <v>10704122</v>
      </c>
      <c r="E18" s="3"/>
      <c r="F18" s="3"/>
      <c r="G18" s="3"/>
      <c r="H18" s="3"/>
      <c r="I18" s="3"/>
      <c r="J18" s="3"/>
      <c r="K18" s="3"/>
      <c r="L18" s="3"/>
      <c r="M18" s="3"/>
      <c r="N18" s="3"/>
    </row>
    <row r="19">
      <c r="A19" s="443" t="s">
        <v>352</v>
      </c>
      <c r="B19" s="444">
        <f>3264000+2366500+4228000</f>
        <v>9858500</v>
      </c>
      <c r="C19" s="444">
        <f>5137000+3200000+4415400</f>
        <v>12752400</v>
      </c>
      <c r="D19" s="445">
        <f t="shared" si="3"/>
        <v>22610900</v>
      </c>
      <c r="E19" s="3"/>
      <c r="F19" s="3"/>
      <c r="G19" s="3"/>
      <c r="H19" s="3"/>
      <c r="I19" s="3"/>
      <c r="J19" s="3"/>
      <c r="K19" s="3"/>
      <c r="L19" s="3"/>
      <c r="M19" s="3"/>
      <c r="N19" s="3"/>
    </row>
    <row r="20">
      <c r="A20" s="446" t="s">
        <v>28</v>
      </c>
      <c r="B20" s="447">
        <f t="shared" ref="B20:D20" si="4">SUM(B17:B19)</f>
        <v>21472071</v>
      </c>
      <c r="C20" s="447">
        <f t="shared" si="4"/>
        <v>30429851</v>
      </c>
      <c r="D20" s="448">
        <f t="shared" si="4"/>
        <v>51901922</v>
      </c>
      <c r="E20" s="3"/>
      <c r="F20" s="3"/>
      <c r="G20" s="3"/>
      <c r="H20" s="3"/>
      <c r="I20" s="3"/>
      <c r="J20" s="3"/>
      <c r="K20" s="3"/>
      <c r="L20" s="3"/>
      <c r="M20" s="3"/>
      <c r="N20" s="3"/>
    </row>
    <row r="21" ht="15.75" customHeight="1">
      <c r="A21" s="3"/>
      <c r="B21" s="449"/>
      <c r="C21" s="449"/>
      <c r="D21" s="449"/>
      <c r="E21" s="3"/>
      <c r="F21" s="3"/>
      <c r="G21" s="3"/>
      <c r="H21" s="3"/>
      <c r="I21" s="3"/>
      <c r="J21" s="3"/>
      <c r="K21" s="3"/>
      <c r="L21" s="3"/>
      <c r="M21" s="3"/>
      <c r="N21" s="3"/>
    </row>
    <row r="22" ht="15.75" customHeight="1">
      <c r="A22" s="3"/>
      <c r="B22" s="449"/>
      <c r="C22" s="449"/>
      <c r="D22" s="449"/>
      <c r="E22" s="3"/>
      <c r="F22" s="3"/>
      <c r="G22" s="3"/>
      <c r="H22" s="3"/>
      <c r="I22" s="3"/>
      <c r="J22" s="3"/>
      <c r="K22" s="3"/>
      <c r="L22" s="3"/>
      <c r="M22" s="3"/>
      <c r="N22" s="3"/>
    </row>
    <row r="23" ht="15.75" customHeight="1">
      <c r="A23" s="3"/>
      <c r="B23" s="3"/>
      <c r="C23" s="3"/>
      <c r="D23" s="3"/>
      <c r="E23" s="3"/>
      <c r="F23" s="3"/>
      <c r="G23" s="3"/>
      <c r="H23" s="3"/>
      <c r="I23" s="3"/>
      <c r="J23" s="3"/>
      <c r="K23" s="3"/>
      <c r="L23" s="3"/>
      <c r="M23" s="3"/>
      <c r="N23" s="3"/>
    </row>
    <row r="24" ht="15.75" customHeight="1">
      <c r="A24" s="433"/>
      <c r="B24" s="434" t="s">
        <v>63</v>
      </c>
      <c r="C24" s="435"/>
      <c r="D24" s="436"/>
      <c r="E24" s="3"/>
      <c r="F24" s="3"/>
      <c r="G24" s="3"/>
      <c r="H24" s="3"/>
      <c r="I24" s="3"/>
      <c r="J24" s="3"/>
      <c r="K24" s="3"/>
      <c r="L24" s="3"/>
      <c r="M24" s="3"/>
      <c r="N24" s="3"/>
    </row>
    <row r="25" ht="15.75" customHeight="1">
      <c r="A25" s="437" t="s">
        <v>344</v>
      </c>
      <c r="B25" s="3"/>
      <c r="C25" s="3"/>
      <c r="D25" s="438"/>
      <c r="E25" s="3"/>
      <c r="F25" s="3"/>
      <c r="G25" s="3"/>
      <c r="H25" s="3"/>
      <c r="I25" s="3"/>
      <c r="J25" s="3"/>
      <c r="K25" s="3"/>
      <c r="L25" s="3"/>
      <c r="M25" s="3"/>
      <c r="N25" s="3"/>
    </row>
    <row r="26" ht="15.75" customHeight="1">
      <c r="A26" s="446"/>
      <c r="B26" s="450" t="s">
        <v>40</v>
      </c>
      <c r="C26" s="450" t="s">
        <v>30</v>
      </c>
      <c r="D26" s="451" t="s">
        <v>28</v>
      </c>
      <c r="E26" s="3"/>
      <c r="F26" s="3"/>
      <c r="G26" s="3"/>
      <c r="H26" s="3"/>
      <c r="I26" s="3"/>
      <c r="J26" s="3"/>
      <c r="K26" s="3"/>
      <c r="L26" s="3"/>
      <c r="M26" s="3"/>
      <c r="N26" s="3"/>
    </row>
    <row r="27" ht="15.75" customHeight="1">
      <c r="A27" s="452" t="s">
        <v>345</v>
      </c>
      <c r="B27" s="453">
        <f t="shared" ref="B27:D27" si="5">B10/$D$10</f>
        <v>0.3</v>
      </c>
      <c r="C27" s="453">
        <f t="shared" si="5"/>
        <v>0.7</v>
      </c>
      <c r="D27" s="454">
        <f t="shared" si="5"/>
        <v>1</v>
      </c>
      <c r="E27" s="3"/>
      <c r="F27" s="3"/>
      <c r="G27" s="3"/>
      <c r="H27" s="3"/>
      <c r="I27" s="3"/>
      <c r="J27" s="3"/>
      <c r="K27" s="3"/>
      <c r="L27" s="3"/>
      <c r="M27" s="3"/>
      <c r="N27" s="3"/>
    </row>
    <row r="28" ht="15.75" customHeight="1">
      <c r="A28" s="452" t="s">
        <v>351</v>
      </c>
      <c r="B28" s="453">
        <f t="shared" ref="B28:D28" si="6">B11/$D11</f>
        <v>0.5</v>
      </c>
      <c r="C28" s="453">
        <f t="shared" si="6"/>
        <v>0.5</v>
      </c>
      <c r="D28" s="454">
        <f t="shared" si="6"/>
        <v>1</v>
      </c>
      <c r="E28" s="3"/>
      <c r="F28" s="3"/>
      <c r="G28" s="3"/>
      <c r="H28" s="3"/>
      <c r="I28" s="3"/>
      <c r="J28" s="3"/>
      <c r="K28" s="3"/>
      <c r="L28" s="3"/>
      <c r="M28" s="3"/>
      <c r="N28" s="3"/>
    </row>
    <row r="29" ht="15.75" customHeight="1">
      <c r="A29" s="452" t="s">
        <v>352</v>
      </c>
      <c r="B29" s="453">
        <f t="shared" ref="B29:D29" si="7">B12/$D12</f>
        <v>0.4791666667</v>
      </c>
      <c r="C29" s="453">
        <f t="shared" si="7"/>
        <v>0.5208333333</v>
      </c>
      <c r="D29" s="454">
        <f t="shared" si="7"/>
        <v>1</v>
      </c>
      <c r="E29" s="3"/>
      <c r="F29" s="3"/>
      <c r="G29" s="3"/>
      <c r="H29" s="3"/>
      <c r="I29" s="3"/>
      <c r="J29" s="3"/>
      <c r="K29" s="3"/>
      <c r="L29" s="3"/>
      <c r="M29" s="3"/>
      <c r="N29" s="3"/>
    </row>
    <row r="30" ht="15.75" customHeight="1">
      <c r="A30" s="433" t="s">
        <v>355</v>
      </c>
      <c r="B30" s="455">
        <f t="shared" ref="B30:D30" si="8">B13/$D13</f>
        <v>0.4296875</v>
      </c>
      <c r="C30" s="455">
        <f t="shared" si="8"/>
        <v>0.5703125</v>
      </c>
      <c r="D30" s="456">
        <f t="shared" si="8"/>
        <v>1</v>
      </c>
      <c r="E30" s="3"/>
      <c r="F30" s="3"/>
      <c r="G30" s="3"/>
      <c r="H30" s="3"/>
      <c r="I30" s="3"/>
      <c r="J30" s="3"/>
      <c r="K30" s="3"/>
      <c r="L30" s="3"/>
      <c r="M30" s="3"/>
      <c r="N30" s="3"/>
    </row>
    <row r="31" ht="15.75" customHeight="1">
      <c r="A31" s="443"/>
      <c r="B31" s="457"/>
      <c r="C31" s="457"/>
      <c r="D31" s="458"/>
      <c r="E31" s="3"/>
      <c r="F31" s="3"/>
      <c r="G31" s="3"/>
      <c r="H31" s="3"/>
      <c r="I31" s="3"/>
      <c r="J31" s="3"/>
      <c r="K31" s="3"/>
      <c r="L31" s="3"/>
      <c r="M31" s="3"/>
      <c r="N31" s="3"/>
    </row>
    <row r="32" ht="15.75" customHeight="1">
      <c r="A32" s="437" t="s">
        <v>353</v>
      </c>
      <c r="B32" s="3"/>
      <c r="C32" s="3"/>
      <c r="D32" s="438"/>
      <c r="E32" s="3"/>
      <c r="F32" s="3"/>
      <c r="G32" s="3"/>
      <c r="H32" s="3"/>
      <c r="I32" s="3"/>
      <c r="J32" s="3"/>
      <c r="K32" s="3"/>
      <c r="L32" s="3"/>
      <c r="M32" s="3"/>
      <c r="N32" s="3"/>
    </row>
    <row r="33" ht="15.75" customHeight="1">
      <c r="A33" s="439"/>
      <c r="B33" s="439" t="s">
        <v>40</v>
      </c>
      <c r="C33" s="439" t="s">
        <v>30</v>
      </c>
      <c r="D33" s="439" t="s">
        <v>28</v>
      </c>
      <c r="E33" s="3"/>
      <c r="F33" s="3"/>
      <c r="G33" s="3"/>
      <c r="H33" s="3"/>
      <c r="I33" s="3"/>
      <c r="J33" s="3"/>
      <c r="K33" s="3"/>
      <c r="L33" s="3"/>
      <c r="M33" s="3"/>
      <c r="N33" s="3"/>
    </row>
    <row r="34" ht="15.75" customHeight="1">
      <c r="A34" s="439" t="s">
        <v>345</v>
      </c>
      <c r="B34" s="459">
        <f t="shared" ref="B34:D34" si="9">B17/$D17</f>
        <v>0.3225120918</v>
      </c>
      <c r="C34" s="459">
        <f t="shared" si="9"/>
        <v>0.6774879082</v>
      </c>
      <c r="D34" s="460">
        <f t="shared" si="9"/>
        <v>1</v>
      </c>
      <c r="E34" s="3"/>
      <c r="F34" s="3"/>
      <c r="G34" s="3"/>
      <c r="H34" s="3"/>
      <c r="I34" s="3"/>
      <c r="J34" s="3"/>
      <c r="K34" s="3"/>
      <c r="L34" s="3"/>
      <c r="M34" s="3"/>
      <c r="N34" s="3"/>
    </row>
    <row r="35" ht="15.75" customHeight="1">
      <c r="A35" s="439" t="s">
        <v>351</v>
      </c>
      <c r="B35" s="459">
        <f t="shared" ref="B35:D35" si="10">B18/$D18</f>
        <v>0.5249445961</v>
      </c>
      <c r="C35" s="459">
        <f t="shared" si="10"/>
        <v>0.4750554039</v>
      </c>
      <c r="D35" s="460">
        <f t="shared" si="10"/>
        <v>1</v>
      </c>
      <c r="E35" s="3"/>
      <c r="F35" s="3"/>
      <c r="G35" s="3"/>
      <c r="H35" s="3"/>
      <c r="I35" s="3"/>
      <c r="J35" s="3"/>
      <c r="K35" s="3"/>
      <c r="L35" s="3"/>
      <c r="M35" s="3"/>
      <c r="N35" s="3"/>
    </row>
    <row r="36" ht="15.75" customHeight="1">
      <c r="A36" s="439" t="s">
        <v>352</v>
      </c>
      <c r="B36" s="459">
        <f t="shared" ref="B36:D36" si="11">B19/$D19</f>
        <v>0.4360065278</v>
      </c>
      <c r="C36" s="459">
        <f t="shared" si="11"/>
        <v>0.5639934722</v>
      </c>
      <c r="D36" s="460">
        <f t="shared" si="11"/>
        <v>1</v>
      </c>
      <c r="E36" s="3"/>
      <c r="F36" s="3"/>
      <c r="G36" s="3"/>
      <c r="H36" s="3"/>
      <c r="I36" s="3"/>
      <c r="J36" s="3"/>
      <c r="K36" s="3"/>
      <c r="L36" s="3"/>
      <c r="M36" s="3"/>
      <c r="N36" s="3"/>
    </row>
    <row r="37" ht="15.75" customHeight="1">
      <c r="A37" s="443"/>
      <c r="B37" s="457" t="s">
        <v>40</v>
      </c>
      <c r="C37" s="457" t="s">
        <v>30</v>
      </c>
      <c r="D37" s="458"/>
      <c r="E37" s="3"/>
      <c r="F37" s="3"/>
      <c r="G37" s="3"/>
      <c r="H37" s="3"/>
      <c r="I37" s="3"/>
      <c r="J37" s="3"/>
      <c r="K37" s="3"/>
      <c r="L37" s="3"/>
      <c r="M37" s="3"/>
      <c r="N37" s="3"/>
    </row>
    <row r="38" ht="15.75" customHeight="1">
      <c r="A38" s="446" t="s">
        <v>355</v>
      </c>
      <c r="B38" s="461">
        <f t="shared" ref="B38:C38" si="12">B20/$D20</f>
        <v>0.4137047372</v>
      </c>
      <c r="C38" s="461">
        <f t="shared" si="12"/>
        <v>0.5862952628</v>
      </c>
      <c r="D38" s="451"/>
      <c r="E38" s="3"/>
      <c r="F38" s="3"/>
      <c r="G38" s="3"/>
      <c r="H38" s="3"/>
      <c r="I38" s="3"/>
      <c r="J38" s="3"/>
      <c r="K38" s="3"/>
      <c r="L38" s="3"/>
      <c r="M38" s="3"/>
      <c r="N38" s="3"/>
    </row>
    <row r="39" ht="15.75" customHeight="1">
      <c r="A39" s="3"/>
      <c r="B39" s="449"/>
      <c r="C39" s="449"/>
      <c r="D39" s="3"/>
      <c r="E39" s="3"/>
      <c r="F39" s="3"/>
      <c r="G39" s="3"/>
      <c r="H39" s="3"/>
      <c r="I39" s="3"/>
      <c r="J39" s="3"/>
      <c r="K39" s="3"/>
      <c r="L39" s="3"/>
      <c r="M39" s="3"/>
      <c r="N39" s="3"/>
    </row>
    <row r="40" ht="15.75" customHeight="1">
      <c r="A40" s="3"/>
      <c r="B40" s="3"/>
      <c r="C40" s="3"/>
      <c r="D40" s="3"/>
      <c r="E40" s="3"/>
      <c r="F40" s="3"/>
      <c r="G40" s="3"/>
      <c r="H40" s="3"/>
      <c r="I40" s="3"/>
      <c r="J40" s="3"/>
      <c r="K40" s="3"/>
      <c r="L40" s="3"/>
      <c r="M40" s="3"/>
      <c r="N40" s="3"/>
    </row>
    <row r="41" ht="15.75" customHeight="1">
      <c r="A41" s="432"/>
      <c r="B41" s="3"/>
      <c r="C41" s="3"/>
      <c r="D41" s="3"/>
      <c r="E41" s="3"/>
      <c r="F41" s="3"/>
      <c r="G41" s="3"/>
      <c r="H41" s="3"/>
      <c r="I41" s="3"/>
      <c r="J41" s="3"/>
      <c r="K41" s="3"/>
      <c r="L41" s="3"/>
      <c r="M41" s="3"/>
      <c r="N41" s="3"/>
    </row>
    <row r="42" ht="15.75" customHeight="1">
      <c r="A42" s="462"/>
      <c r="B42" s="3"/>
      <c r="C42" s="3"/>
      <c r="D42" s="3"/>
      <c r="E42" s="3"/>
      <c r="F42" s="3"/>
      <c r="G42" s="3"/>
      <c r="H42" s="3"/>
      <c r="I42" s="3"/>
      <c r="J42" s="3"/>
      <c r="K42" s="3"/>
      <c r="L42" s="3"/>
      <c r="M42" s="3"/>
      <c r="N42" s="3"/>
    </row>
    <row r="43" ht="15.75" customHeight="1">
      <c r="A43" s="3"/>
      <c r="B43" s="3"/>
      <c r="C43" s="3"/>
      <c r="D43" s="3"/>
      <c r="E43" s="3"/>
      <c r="F43" s="3"/>
      <c r="G43" s="3"/>
      <c r="H43" s="3"/>
      <c r="I43" s="3"/>
      <c r="J43" s="3"/>
      <c r="K43" s="3"/>
      <c r="L43" s="3"/>
      <c r="M43" s="3"/>
      <c r="N43" s="3"/>
    </row>
    <row r="44" ht="15.75" customHeight="1">
      <c r="A44" s="3"/>
      <c r="B44" s="3"/>
      <c r="C44" s="3"/>
      <c r="D44" s="3"/>
      <c r="E44" s="3"/>
      <c r="F44" s="3"/>
      <c r="G44" s="3"/>
      <c r="H44" s="3"/>
      <c r="I44" s="3"/>
      <c r="J44" s="3"/>
      <c r="K44" s="3"/>
      <c r="L44" s="3"/>
      <c r="M44" s="3"/>
      <c r="N44" s="3"/>
    </row>
    <row r="45" ht="15.75" customHeight="1">
      <c r="A45" s="3"/>
      <c r="B45" s="3"/>
      <c r="C45" s="3"/>
      <c r="D45" s="3"/>
      <c r="E45" s="3"/>
      <c r="F45" s="3"/>
      <c r="G45" s="3"/>
      <c r="H45" s="3"/>
      <c r="I45" s="3"/>
      <c r="J45" s="3"/>
      <c r="K45" s="3"/>
      <c r="L45" s="3"/>
      <c r="M45" s="3"/>
      <c r="N45" s="3"/>
    </row>
    <row r="46" ht="15.75" customHeight="1">
      <c r="A46" s="3"/>
      <c r="B46" s="3"/>
      <c r="C46" s="3"/>
      <c r="D46" s="3"/>
      <c r="E46" s="3"/>
      <c r="F46" s="3"/>
      <c r="G46" s="3"/>
      <c r="H46" s="3"/>
      <c r="I46" s="3"/>
      <c r="J46" s="3"/>
      <c r="K46" s="3"/>
      <c r="L46" s="3"/>
      <c r="M46" s="3"/>
      <c r="N46" s="3"/>
    </row>
    <row r="47" ht="15.75" customHeight="1">
      <c r="A47" s="3"/>
      <c r="B47" s="3"/>
      <c r="C47" s="3"/>
      <c r="D47" s="3"/>
      <c r="E47" s="3"/>
      <c r="F47" s="3"/>
      <c r="G47" s="3"/>
      <c r="H47" s="3"/>
      <c r="I47" s="3"/>
      <c r="J47" s="3"/>
      <c r="K47" s="3"/>
      <c r="L47" s="3"/>
      <c r="M47" s="3"/>
      <c r="N47" s="3"/>
    </row>
    <row r="48" ht="15.75" customHeight="1">
      <c r="A48" s="3"/>
      <c r="B48" s="3"/>
      <c r="C48" s="3"/>
      <c r="D48" s="3"/>
      <c r="E48" s="3"/>
      <c r="F48" s="3"/>
      <c r="G48" s="3"/>
      <c r="H48" s="3"/>
      <c r="I48" s="3"/>
      <c r="J48" s="3"/>
      <c r="K48" s="3"/>
      <c r="L48" s="3"/>
      <c r="M48" s="3"/>
      <c r="N48" s="3"/>
    </row>
    <row r="49" ht="15.75" customHeight="1">
      <c r="A49" s="3"/>
      <c r="B49" s="3"/>
      <c r="C49" s="3"/>
      <c r="D49" s="3"/>
      <c r="E49" s="3"/>
      <c r="F49" s="3"/>
      <c r="G49" s="3"/>
      <c r="H49" s="3"/>
      <c r="I49" s="3"/>
      <c r="J49" s="3"/>
      <c r="K49" s="3"/>
      <c r="L49" s="3"/>
      <c r="M49" s="3"/>
      <c r="N49" s="3"/>
    </row>
    <row r="50" ht="15.75" customHeight="1">
      <c r="A50" s="3"/>
      <c r="B50" s="3"/>
      <c r="C50" s="3"/>
      <c r="D50" s="3"/>
      <c r="E50" s="3"/>
      <c r="F50" s="3"/>
      <c r="G50" s="3"/>
      <c r="H50" s="3"/>
      <c r="I50" s="3"/>
      <c r="J50" s="3"/>
      <c r="K50" s="3"/>
      <c r="L50" s="3"/>
      <c r="M50" s="3"/>
      <c r="N50" s="3"/>
    </row>
    <row r="51" ht="15.75" customHeight="1">
      <c r="A51" s="3"/>
      <c r="B51" s="3"/>
      <c r="C51" s="3"/>
      <c r="D51" s="3"/>
      <c r="E51" s="3"/>
      <c r="F51" s="3"/>
      <c r="G51" s="3"/>
      <c r="H51" s="3"/>
      <c r="I51" s="3"/>
      <c r="J51" s="3"/>
      <c r="K51" s="3"/>
      <c r="L51" s="3"/>
      <c r="M51" s="3"/>
      <c r="N51" s="3"/>
    </row>
    <row r="52" ht="15.75" customHeight="1">
      <c r="A52" s="3"/>
      <c r="B52" s="3"/>
      <c r="C52" s="3"/>
      <c r="D52" s="3"/>
      <c r="E52" s="3"/>
      <c r="F52" s="3"/>
      <c r="G52" s="3"/>
      <c r="H52" s="3"/>
      <c r="I52" s="3"/>
      <c r="J52" s="3"/>
      <c r="K52" s="3"/>
      <c r="L52" s="3"/>
      <c r="M52" s="3"/>
      <c r="N52" s="3"/>
    </row>
    <row r="53" ht="15.75" customHeight="1">
      <c r="A53" s="3"/>
      <c r="B53" s="3"/>
      <c r="C53" s="3"/>
      <c r="D53" s="3"/>
      <c r="E53" s="3"/>
      <c r="F53" s="3"/>
      <c r="G53" s="3"/>
      <c r="H53" s="3"/>
      <c r="I53" s="3"/>
      <c r="J53" s="3"/>
      <c r="K53" s="3"/>
      <c r="L53" s="3"/>
      <c r="M53" s="3"/>
      <c r="N53" s="3"/>
    </row>
    <row r="54" ht="15.75" customHeight="1">
      <c r="A54" s="3"/>
      <c r="B54" s="3"/>
      <c r="C54" s="3"/>
      <c r="D54" s="3"/>
      <c r="E54" s="3"/>
      <c r="F54" s="3"/>
      <c r="G54" s="3"/>
      <c r="H54" s="3"/>
      <c r="I54" s="3"/>
      <c r="J54" s="3"/>
      <c r="K54" s="3"/>
      <c r="L54" s="3"/>
      <c r="M54" s="3"/>
      <c r="N54" s="3"/>
    </row>
    <row r="55" ht="15.75" customHeight="1">
      <c r="A55" s="3"/>
      <c r="B55" s="3"/>
      <c r="C55" s="3"/>
      <c r="D55" s="3"/>
      <c r="E55" s="3"/>
      <c r="F55" s="3"/>
      <c r="G55" s="3"/>
      <c r="H55" s="3"/>
      <c r="I55" s="3"/>
      <c r="J55" s="3"/>
      <c r="K55" s="3"/>
      <c r="L55" s="3"/>
      <c r="M55" s="3"/>
      <c r="N55" s="3"/>
    </row>
    <row r="56" ht="15.75" customHeight="1">
      <c r="A56" s="3"/>
      <c r="B56" s="3"/>
      <c r="C56" s="3"/>
      <c r="D56" s="3"/>
      <c r="E56" s="3"/>
      <c r="F56" s="3"/>
      <c r="G56" s="3"/>
      <c r="H56" s="3"/>
      <c r="I56" s="3"/>
      <c r="J56" s="3"/>
      <c r="K56" s="3"/>
      <c r="L56" s="3"/>
      <c r="M56" s="3"/>
      <c r="N56" s="3"/>
    </row>
    <row r="57" ht="15.75" customHeight="1">
      <c r="A57" s="3"/>
      <c r="B57" s="3"/>
      <c r="C57" s="3"/>
      <c r="D57" s="3"/>
      <c r="E57" s="3"/>
      <c r="F57" s="3"/>
      <c r="G57" s="3"/>
      <c r="H57" s="3"/>
      <c r="I57" s="3"/>
      <c r="J57" s="3"/>
      <c r="K57" s="3"/>
      <c r="L57" s="3"/>
      <c r="M57" s="3"/>
      <c r="N57" s="3"/>
    </row>
    <row r="58" ht="15.75" customHeight="1">
      <c r="A58" s="3"/>
      <c r="B58" s="3"/>
      <c r="C58" s="3"/>
      <c r="D58" s="3"/>
      <c r="E58" s="3"/>
      <c r="F58" s="3"/>
      <c r="G58" s="3"/>
      <c r="H58" s="3"/>
      <c r="I58" s="3"/>
      <c r="J58" s="3"/>
      <c r="K58" s="3"/>
      <c r="L58" s="3"/>
      <c r="M58" s="3"/>
      <c r="N58" s="3"/>
    </row>
    <row r="59" ht="15.75" customHeight="1">
      <c r="A59" s="3"/>
      <c r="B59" s="3"/>
      <c r="C59" s="3"/>
      <c r="D59" s="3"/>
      <c r="E59" s="3"/>
      <c r="F59" s="3"/>
      <c r="G59" s="3"/>
      <c r="H59" s="3"/>
      <c r="I59" s="3"/>
      <c r="J59" s="3"/>
      <c r="K59" s="3"/>
      <c r="L59" s="3"/>
      <c r="M59" s="3"/>
      <c r="N59" s="3"/>
    </row>
    <row r="60" ht="15.75" customHeight="1">
      <c r="A60" s="3"/>
      <c r="B60" s="3"/>
      <c r="C60" s="3"/>
      <c r="D60" s="3"/>
      <c r="E60" s="3"/>
      <c r="F60" s="3"/>
      <c r="G60" s="3"/>
      <c r="H60" s="3"/>
      <c r="I60" s="3"/>
      <c r="J60" s="3"/>
      <c r="K60" s="3"/>
      <c r="L60" s="3"/>
      <c r="M60" s="3"/>
      <c r="N60" s="3"/>
    </row>
    <row r="61" ht="15.75" customHeight="1">
      <c r="A61" s="3"/>
      <c r="B61" s="3"/>
      <c r="C61" s="3"/>
      <c r="D61" s="3"/>
      <c r="E61" s="3"/>
      <c r="F61" s="3"/>
      <c r="G61" s="3"/>
      <c r="H61" s="3"/>
      <c r="I61" s="3"/>
      <c r="J61" s="3"/>
      <c r="K61" s="3"/>
      <c r="L61" s="3"/>
      <c r="M61" s="3"/>
      <c r="N61" s="3"/>
    </row>
    <row r="62" ht="15.75" customHeight="1">
      <c r="A62" s="3"/>
      <c r="B62" s="3"/>
      <c r="C62" s="3"/>
      <c r="D62" s="3"/>
      <c r="E62" s="3"/>
      <c r="F62" s="3"/>
      <c r="G62" s="3"/>
      <c r="H62" s="3"/>
      <c r="I62" s="3"/>
      <c r="J62" s="3"/>
      <c r="K62" s="3"/>
      <c r="L62" s="3"/>
      <c r="M62" s="3"/>
      <c r="N62" s="3"/>
    </row>
    <row r="63" ht="15.75" customHeight="1">
      <c r="A63" s="3"/>
      <c r="B63" s="3"/>
      <c r="C63" s="3"/>
      <c r="D63" s="3"/>
      <c r="E63" s="3"/>
      <c r="F63" s="3"/>
      <c r="G63" s="3"/>
      <c r="H63" s="3"/>
      <c r="I63" s="3"/>
      <c r="J63" s="3"/>
      <c r="K63" s="3"/>
      <c r="L63" s="3"/>
      <c r="M63" s="3"/>
      <c r="N63" s="3"/>
    </row>
    <row r="64" ht="15.75" customHeight="1">
      <c r="A64" s="3"/>
      <c r="B64" s="3"/>
      <c r="C64" s="3"/>
      <c r="D64" s="3"/>
      <c r="E64" s="3"/>
      <c r="F64" s="3"/>
      <c r="G64" s="3"/>
      <c r="H64" s="3"/>
      <c r="I64" s="3"/>
      <c r="J64" s="3"/>
      <c r="K64" s="3"/>
      <c r="L64" s="3"/>
      <c r="M64" s="3"/>
      <c r="N64" s="3"/>
    </row>
    <row r="65" ht="15.75" customHeight="1">
      <c r="A65" s="3"/>
      <c r="B65" s="3"/>
      <c r="C65" s="3"/>
      <c r="D65" s="3"/>
      <c r="E65" s="3"/>
      <c r="F65" s="3"/>
      <c r="G65" s="3"/>
      <c r="H65" s="3"/>
      <c r="I65" s="3"/>
      <c r="J65" s="3"/>
      <c r="K65" s="3"/>
      <c r="L65" s="3"/>
      <c r="M65" s="3"/>
      <c r="N65" s="3"/>
    </row>
    <row r="66" ht="15.75" customHeight="1">
      <c r="A66" s="3"/>
      <c r="B66" s="3"/>
      <c r="C66" s="3"/>
      <c r="D66" s="3"/>
      <c r="E66" s="3"/>
      <c r="F66" s="3"/>
      <c r="G66" s="3"/>
      <c r="H66" s="3"/>
      <c r="I66" s="3"/>
      <c r="J66" s="3"/>
      <c r="K66" s="3"/>
      <c r="L66" s="3"/>
      <c r="M66" s="3"/>
      <c r="N66" s="3"/>
    </row>
    <row r="67" ht="15.75" customHeight="1">
      <c r="A67" s="3"/>
      <c r="B67" s="3"/>
      <c r="C67" s="3"/>
      <c r="D67" s="3"/>
      <c r="E67" s="3"/>
      <c r="F67" s="3"/>
      <c r="G67" s="3"/>
      <c r="H67" s="3"/>
      <c r="I67" s="3"/>
      <c r="J67" s="3"/>
      <c r="K67" s="3"/>
      <c r="L67" s="3"/>
      <c r="M67" s="3"/>
      <c r="N67" s="3"/>
    </row>
    <row r="68" ht="15.75" customHeight="1">
      <c r="A68" s="3"/>
      <c r="B68" s="3"/>
      <c r="C68" s="3"/>
      <c r="D68" s="3"/>
      <c r="E68" s="3"/>
      <c r="F68" s="3"/>
      <c r="G68" s="3"/>
      <c r="H68" s="3"/>
      <c r="I68" s="3"/>
      <c r="J68" s="3"/>
      <c r="K68" s="3"/>
      <c r="L68" s="3"/>
      <c r="M68" s="3"/>
      <c r="N68" s="3"/>
    </row>
    <row r="69" ht="15.75" customHeight="1">
      <c r="A69" s="3"/>
      <c r="B69" s="3"/>
      <c r="C69" s="3"/>
      <c r="D69" s="3"/>
      <c r="E69" s="3"/>
      <c r="F69" s="3"/>
      <c r="G69" s="3"/>
      <c r="H69" s="3"/>
      <c r="I69" s="3"/>
      <c r="J69" s="3"/>
      <c r="K69" s="3"/>
      <c r="L69" s="3"/>
      <c r="M69" s="3"/>
      <c r="N69" s="3"/>
    </row>
    <row r="70" ht="15.75" customHeight="1">
      <c r="A70" s="3"/>
      <c r="B70" s="3"/>
      <c r="C70" s="3"/>
      <c r="D70" s="3"/>
      <c r="E70" s="3"/>
      <c r="F70" s="3"/>
      <c r="G70" s="3"/>
      <c r="H70" s="3"/>
      <c r="I70" s="3"/>
      <c r="J70" s="3"/>
      <c r="K70" s="3"/>
      <c r="L70" s="3"/>
      <c r="M70" s="3"/>
      <c r="N70" s="3"/>
    </row>
    <row r="71" ht="15.75" customHeight="1">
      <c r="A71" s="3"/>
      <c r="B71" s="3"/>
      <c r="C71" s="3"/>
      <c r="D71" s="3"/>
      <c r="E71" s="3"/>
      <c r="F71" s="3"/>
      <c r="G71" s="3"/>
      <c r="H71" s="3"/>
      <c r="I71" s="3"/>
      <c r="J71" s="3"/>
      <c r="K71" s="3"/>
      <c r="L71" s="3"/>
      <c r="M71" s="3"/>
      <c r="N71" s="3"/>
    </row>
    <row r="72" ht="15.75" customHeight="1">
      <c r="A72" s="3"/>
      <c r="B72" s="3"/>
      <c r="C72" s="3"/>
      <c r="D72" s="3"/>
      <c r="E72" s="3"/>
      <c r="F72" s="3"/>
      <c r="G72" s="3"/>
      <c r="H72" s="3"/>
      <c r="I72" s="3"/>
      <c r="J72" s="3"/>
      <c r="K72" s="3"/>
      <c r="L72" s="3"/>
      <c r="M72" s="3"/>
      <c r="N72" s="3"/>
    </row>
    <row r="73" ht="15.75" customHeight="1">
      <c r="A73" s="3"/>
      <c r="B73" s="3"/>
      <c r="C73" s="3"/>
      <c r="D73" s="3"/>
      <c r="E73" s="3"/>
      <c r="F73" s="3"/>
      <c r="G73" s="3"/>
      <c r="H73" s="3"/>
      <c r="I73" s="3"/>
      <c r="J73" s="3"/>
      <c r="K73" s="3"/>
      <c r="L73" s="3"/>
      <c r="M73" s="3"/>
      <c r="N73" s="3"/>
    </row>
    <row r="74" ht="15.75" customHeight="1">
      <c r="A74" s="3"/>
      <c r="B74" s="3"/>
      <c r="C74" s="3"/>
      <c r="D74" s="3"/>
      <c r="E74" s="3"/>
      <c r="F74" s="3"/>
      <c r="G74" s="3"/>
      <c r="H74" s="3"/>
      <c r="I74" s="3"/>
      <c r="J74" s="3"/>
      <c r="K74" s="3"/>
      <c r="L74" s="3"/>
      <c r="M74" s="3"/>
      <c r="N74" s="3"/>
    </row>
    <row r="75" ht="15.75" customHeight="1">
      <c r="A75" s="3"/>
      <c r="B75" s="3"/>
      <c r="C75" s="3"/>
      <c r="D75" s="3"/>
      <c r="E75" s="3"/>
      <c r="F75" s="3"/>
      <c r="G75" s="3"/>
      <c r="H75" s="3"/>
      <c r="I75" s="3"/>
      <c r="J75" s="3"/>
      <c r="K75" s="3"/>
      <c r="L75" s="3"/>
      <c r="M75" s="3"/>
      <c r="N75" s="3"/>
    </row>
    <row r="76" ht="15.75" customHeight="1">
      <c r="A76" s="3"/>
      <c r="B76" s="3"/>
      <c r="C76" s="3"/>
      <c r="D76" s="3"/>
      <c r="E76" s="3"/>
      <c r="F76" s="3"/>
      <c r="G76" s="3"/>
      <c r="H76" s="3"/>
      <c r="I76" s="3"/>
      <c r="J76" s="3"/>
      <c r="K76" s="3"/>
      <c r="L76" s="3"/>
      <c r="M76" s="3"/>
      <c r="N76" s="3"/>
    </row>
    <row r="77" ht="15.75" customHeight="1">
      <c r="A77" s="3"/>
      <c r="B77" s="3"/>
      <c r="C77" s="3"/>
      <c r="D77" s="3"/>
      <c r="E77" s="3"/>
      <c r="F77" s="3"/>
      <c r="G77" s="3"/>
      <c r="H77" s="3"/>
      <c r="I77" s="3"/>
      <c r="J77" s="3"/>
      <c r="K77" s="3"/>
      <c r="L77" s="3"/>
      <c r="M77" s="3"/>
      <c r="N77" s="3"/>
    </row>
    <row r="78" ht="15.75" customHeight="1">
      <c r="A78" s="3"/>
      <c r="B78" s="3"/>
      <c r="C78" s="3"/>
      <c r="D78" s="3"/>
      <c r="E78" s="3"/>
      <c r="F78" s="3"/>
      <c r="G78" s="3"/>
      <c r="H78" s="3"/>
      <c r="I78" s="3"/>
      <c r="J78" s="3"/>
      <c r="K78" s="3"/>
      <c r="L78" s="3"/>
      <c r="M78" s="3"/>
      <c r="N78" s="3"/>
    </row>
    <row r="79" ht="15.75" customHeight="1">
      <c r="A79" s="3"/>
      <c r="B79" s="3"/>
      <c r="C79" s="3"/>
      <c r="D79" s="3"/>
      <c r="E79" s="3"/>
      <c r="F79" s="3"/>
      <c r="G79" s="3"/>
      <c r="H79" s="3"/>
      <c r="I79" s="3"/>
      <c r="J79" s="3"/>
      <c r="K79" s="3"/>
      <c r="L79" s="3"/>
      <c r="M79" s="3"/>
      <c r="N79" s="3"/>
    </row>
    <row r="80" ht="15.75" customHeight="1">
      <c r="A80" s="3"/>
      <c r="B80" s="3"/>
      <c r="C80" s="3"/>
      <c r="D80" s="3"/>
      <c r="E80" s="3"/>
      <c r="F80" s="3"/>
      <c r="G80" s="3"/>
      <c r="H80" s="3"/>
      <c r="I80" s="3"/>
      <c r="J80" s="3"/>
      <c r="K80" s="3"/>
      <c r="L80" s="3"/>
      <c r="M80" s="3"/>
      <c r="N80" s="3"/>
    </row>
    <row r="81" ht="15.75" customHeight="1">
      <c r="A81" s="3"/>
      <c r="B81" s="3"/>
      <c r="C81" s="3"/>
      <c r="D81" s="3"/>
      <c r="E81" s="3"/>
      <c r="F81" s="3"/>
      <c r="G81" s="3"/>
      <c r="H81" s="3"/>
      <c r="I81" s="3"/>
      <c r="J81" s="3"/>
      <c r="K81" s="3"/>
      <c r="L81" s="3"/>
      <c r="M81" s="3"/>
      <c r="N81" s="3"/>
    </row>
    <row r="82" ht="15.75" customHeight="1">
      <c r="A82" s="3"/>
      <c r="B82" s="3"/>
      <c r="C82" s="3"/>
      <c r="D82" s="3"/>
      <c r="E82" s="3"/>
      <c r="F82" s="3"/>
      <c r="G82" s="3"/>
      <c r="H82" s="3"/>
      <c r="I82" s="3"/>
      <c r="J82" s="3"/>
      <c r="K82" s="3"/>
      <c r="L82" s="3"/>
      <c r="M82" s="3"/>
      <c r="N82" s="3"/>
    </row>
    <row r="83" ht="15.75" customHeight="1">
      <c r="A83" s="3"/>
      <c r="B83" s="3"/>
      <c r="C83" s="3"/>
      <c r="D83" s="3"/>
      <c r="E83" s="3"/>
      <c r="F83" s="3"/>
      <c r="G83" s="3"/>
      <c r="H83" s="3"/>
      <c r="I83" s="3"/>
      <c r="J83" s="3"/>
      <c r="K83" s="3"/>
      <c r="L83" s="3"/>
      <c r="M83" s="3"/>
      <c r="N83" s="3"/>
    </row>
    <row r="84" ht="15.75" customHeight="1">
      <c r="A84" s="3"/>
      <c r="B84" s="3"/>
      <c r="C84" s="3"/>
      <c r="D84" s="3"/>
      <c r="E84" s="3"/>
      <c r="F84" s="3"/>
      <c r="G84" s="3"/>
      <c r="H84" s="3"/>
      <c r="I84" s="3"/>
      <c r="J84" s="3"/>
      <c r="K84" s="3"/>
      <c r="L84" s="3"/>
      <c r="M84" s="3"/>
      <c r="N84" s="3"/>
    </row>
    <row r="85" ht="15.75" customHeight="1">
      <c r="A85" s="3"/>
      <c r="B85" s="3"/>
      <c r="C85" s="3"/>
      <c r="D85" s="3"/>
      <c r="E85" s="3"/>
      <c r="F85" s="3"/>
      <c r="G85" s="3"/>
      <c r="H85" s="3"/>
      <c r="I85" s="3"/>
      <c r="J85" s="3"/>
      <c r="K85" s="3"/>
      <c r="L85" s="3"/>
      <c r="M85" s="3"/>
      <c r="N85" s="3"/>
    </row>
    <row r="86" ht="15.75" customHeight="1">
      <c r="A86" s="3"/>
      <c r="B86" s="3"/>
      <c r="C86" s="3"/>
      <c r="D86" s="3"/>
      <c r="E86" s="3"/>
      <c r="F86" s="3"/>
      <c r="G86" s="3"/>
      <c r="H86" s="3"/>
      <c r="I86" s="3"/>
      <c r="J86" s="3"/>
      <c r="K86" s="3"/>
      <c r="L86" s="3"/>
      <c r="M86" s="3"/>
      <c r="N86" s="3"/>
    </row>
    <row r="87" ht="15.75" customHeight="1">
      <c r="A87" s="3"/>
      <c r="B87" s="3"/>
      <c r="C87" s="3"/>
      <c r="D87" s="3"/>
      <c r="E87" s="3"/>
      <c r="F87" s="3"/>
      <c r="G87" s="3"/>
      <c r="H87" s="3"/>
      <c r="I87" s="3"/>
      <c r="J87" s="3"/>
      <c r="K87" s="3"/>
      <c r="L87" s="3"/>
      <c r="M87" s="3"/>
      <c r="N87" s="3"/>
    </row>
    <row r="88" ht="15.75" customHeight="1">
      <c r="A88" s="3"/>
      <c r="B88" s="3"/>
      <c r="C88" s="3"/>
      <c r="D88" s="3"/>
      <c r="E88" s="3"/>
      <c r="F88" s="3"/>
      <c r="G88" s="3"/>
      <c r="H88" s="3"/>
      <c r="I88" s="3"/>
      <c r="J88" s="3"/>
      <c r="K88" s="3"/>
      <c r="L88" s="3"/>
      <c r="M88" s="3"/>
      <c r="N88" s="3"/>
    </row>
    <row r="89" ht="15.75" customHeight="1">
      <c r="A89" s="3"/>
      <c r="B89" s="3"/>
      <c r="C89" s="3"/>
      <c r="D89" s="3"/>
      <c r="E89" s="3"/>
      <c r="F89" s="3"/>
      <c r="G89" s="3"/>
      <c r="H89" s="3"/>
      <c r="I89" s="3"/>
      <c r="J89" s="3"/>
      <c r="K89" s="3"/>
      <c r="L89" s="3"/>
      <c r="M89" s="3"/>
      <c r="N89" s="3"/>
    </row>
    <row r="90" ht="15.75" customHeight="1">
      <c r="A90" s="3"/>
      <c r="B90" s="3"/>
      <c r="C90" s="3"/>
      <c r="D90" s="3"/>
      <c r="E90" s="3"/>
      <c r="F90" s="3"/>
      <c r="G90" s="3"/>
      <c r="H90" s="3"/>
      <c r="I90" s="3"/>
      <c r="J90" s="3"/>
      <c r="K90" s="3"/>
      <c r="L90" s="3"/>
      <c r="M90" s="3"/>
      <c r="N90" s="3"/>
    </row>
    <row r="91" ht="15.75" customHeight="1">
      <c r="A91" s="3"/>
      <c r="B91" s="3"/>
      <c r="C91" s="3"/>
      <c r="D91" s="3"/>
      <c r="E91" s="3"/>
      <c r="F91" s="3"/>
      <c r="G91" s="3"/>
      <c r="H91" s="3"/>
      <c r="I91" s="3"/>
      <c r="J91" s="3"/>
      <c r="K91" s="3"/>
      <c r="L91" s="3"/>
      <c r="M91" s="3"/>
      <c r="N91" s="3"/>
    </row>
    <row r="92" ht="15.75" customHeight="1">
      <c r="A92" s="3"/>
      <c r="B92" s="3"/>
      <c r="C92" s="3"/>
      <c r="D92" s="3"/>
      <c r="E92" s="3"/>
      <c r="F92" s="3"/>
      <c r="G92" s="3"/>
      <c r="H92" s="3"/>
      <c r="I92" s="3"/>
      <c r="J92" s="3"/>
      <c r="K92" s="3"/>
      <c r="L92" s="3"/>
      <c r="M92" s="3"/>
      <c r="N92" s="3"/>
    </row>
    <row r="93" ht="15.75" customHeight="1">
      <c r="A93" s="3"/>
      <c r="B93" s="3"/>
      <c r="C93" s="3"/>
      <c r="D93" s="3"/>
      <c r="E93" s="3"/>
      <c r="F93" s="3"/>
      <c r="G93" s="3"/>
      <c r="H93" s="3"/>
      <c r="I93" s="3"/>
      <c r="J93" s="3"/>
      <c r="K93" s="3"/>
      <c r="L93" s="3"/>
      <c r="M93" s="3"/>
      <c r="N93" s="3"/>
    </row>
    <row r="94" ht="15.75" customHeight="1">
      <c r="A94" s="3"/>
      <c r="B94" s="3"/>
      <c r="C94" s="3"/>
      <c r="D94" s="3"/>
      <c r="E94" s="3"/>
      <c r="F94" s="3"/>
      <c r="G94" s="3"/>
      <c r="H94" s="3"/>
      <c r="I94" s="3"/>
      <c r="J94" s="3"/>
      <c r="K94" s="3"/>
      <c r="L94" s="3"/>
      <c r="M94" s="3"/>
      <c r="N94" s="3"/>
    </row>
    <row r="95" ht="15.75" customHeight="1">
      <c r="A95" s="3"/>
      <c r="B95" s="3"/>
      <c r="C95" s="3"/>
      <c r="D95" s="3"/>
      <c r="E95" s="3"/>
      <c r="F95" s="3"/>
      <c r="G95" s="3"/>
      <c r="H95" s="3"/>
      <c r="I95" s="3"/>
      <c r="J95" s="3"/>
      <c r="K95" s="3"/>
      <c r="L95" s="3"/>
      <c r="M95" s="3"/>
      <c r="N95" s="3"/>
    </row>
    <row r="96" ht="15.75" customHeight="1">
      <c r="A96" s="3"/>
      <c r="B96" s="3"/>
      <c r="C96" s="3"/>
      <c r="D96" s="3"/>
      <c r="E96" s="3"/>
      <c r="F96" s="3"/>
      <c r="G96" s="3"/>
      <c r="H96" s="3"/>
      <c r="I96" s="3"/>
      <c r="J96" s="3"/>
      <c r="K96" s="3"/>
      <c r="L96" s="3"/>
      <c r="M96" s="3"/>
      <c r="N96" s="3"/>
    </row>
    <row r="97" ht="15.75" customHeight="1">
      <c r="A97" s="3"/>
      <c r="B97" s="3"/>
      <c r="C97" s="3"/>
      <c r="D97" s="3"/>
      <c r="E97" s="3"/>
      <c r="F97" s="3"/>
      <c r="G97" s="3"/>
      <c r="H97" s="3"/>
      <c r="I97" s="3"/>
      <c r="J97" s="3"/>
      <c r="K97" s="3"/>
      <c r="L97" s="3"/>
      <c r="M97" s="3"/>
      <c r="N97" s="3"/>
    </row>
    <row r="98" ht="15.75" customHeight="1">
      <c r="A98" s="3"/>
      <c r="B98" s="3"/>
      <c r="C98" s="3"/>
      <c r="D98" s="3"/>
      <c r="E98" s="3"/>
      <c r="F98" s="3"/>
      <c r="G98" s="3"/>
      <c r="H98" s="3"/>
      <c r="I98" s="3"/>
      <c r="J98" s="3"/>
      <c r="K98" s="3"/>
      <c r="L98" s="3"/>
      <c r="M98" s="3"/>
      <c r="N98" s="3"/>
    </row>
    <row r="99" ht="15.75" customHeight="1">
      <c r="A99" s="3"/>
      <c r="B99" s="3"/>
      <c r="C99" s="3"/>
      <c r="D99" s="3"/>
      <c r="E99" s="3"/>
      <c r="F99" s="3"/>
      <c r="G99" s="3"/>
      <c r="H99" s="3"/>
      <c r="I99" s="3"/>
      <c r="J99" s="3"/>
      <c r="K99" s="3"/>
      <c r="L99" s="3"/>
      <c r="M99" s="3"/>
      <c r="N99" s="3"/>
    </row>
    <row r="100" ht="15.75" customHeight="1">
      <c r="A100" s="3"/>
      <c r="B100" s="3"/>
      <c r="C100" s="3"/>
      <c r="D100" s="3"/>
      <c r="E100" s="3"/>
      <c r="F100" s="3"/>
      <c r="G100" s="3"/>
      <c r="H100" s="3"/>
      <c r="I100" s="3"/>
      <c r="J100" s="3"/>
      <c r="K100" s="3"/>
      <c r="L100" s="3"/>
      <c r="M100" s="3"/>
      <c r="N100" s="3"/>
    </row>
    <row r="101" ht="15.75" customHeight="1">
      <c r="A101" s="3"/>
      <c r="B101" s="3"/>
      <c r="C101" s="3"/>
      <c r="D101" s="3"/>
      <c r="E101" s="3"/>
      <c r="F101" s="3"/>
      <c r="G101" s="3"/>
      <c r="H101" s="3"/>
      <c r="I101" s="3"/>
      <c r="J101" s="3"/>
      <c r="K101" s="3"/>
      <c r="L101" s="3"/>
      <c r="M101" s="3"/>
      <c r="N101" s="3"/>
    </row>
    <row r="102" ht="15.75" customHeight="1">
      <c r="A102" s="3"/>
      <c r="B102" s="3"/>
      <c r="C102" s="3"/>
      <c r="D102" s="3"/>
      <c r="E102" s="3"/>
      <c r="F102" s="3"/>
      <c r="G102" s="3"/>
      <c r="H102" s="3"/>
      <c r="I102" s="3"/>
      <c r="J102" s="3"/>
      <c r="K102" s="3"/>
      <c r="L102" s="3"/>
      <c r="M102" s="3"/>
      <c r="N102" s="3"/>
    </row>
    <row r="103" ht="15.75" customHeight="1">
      <c r="A103" s="3"/>
      <c r="B103" s="3"/>
      <c r="C103" s="3"/>
      <c r="D103" s="3"/>
      <c r="E103" s="3"/>
      <c r="F103" s="3"/>
      <c r="G103" s="3"/>
      <c r="H103" s="3"/>
      <c r="I103" s="3"/>
      <c r="J103" s="3"/>
      <c r="K103" s="3"/>
      <c r="L103" s="3"/>
      <c r="M103" s="3"/>
      <c r="N103" s="3"/>
    </row>
    <row r="104" ht="15.75" customHeight="1">
      <c r="A104" s="3"/>
      <c r="B104" s="3"/>
      <c r="C104" s="3"/>
      <c r="D104" s="3"/>
      <c r="E104" s="3"/>
      <c r="F104" s="3"/>
      <c r="G104" s="3"/>
      <c r="H104" s="3"/>
      <c r="I104" s="3"/>
      <c r="J104" s="3"/>
      <c r="K104" s="3"/>
      <c r="L104" s="3"/>
      <c r="M104" s="3"/>
      <c r="N104" s="3"/>
    </row>
    <row r="105" ht="15.75" customHeight="1">
      <c r="A105" s="3"/>
      <c r="B105" s="3"/>
      <c r="C105" s="3"/>
      <c r="D105" s="3"/>
      <c r="E105" s="3"/>
      <c r="F105" s="3"/>
      <c r="G105" s="3"/>
      <c r="H105" s="3"/>
      <c r="I105" s="3"/>
      <c r="J105" s="3"/>
      <c r="K105" s="3"/>
      <c r="L105" s="3"/>
      <c r="M105" s="3"/>
      <c r="N105" s="3"/>
    </row>
    <row r="106" ht="15.75" customHeight="1">
      <c r="A106" s="3"/>
      <c r="B106" s="3"/>
      <c r="C106" s="3"/>
      <c r="D106" s="3"/>
      <c r="E106" s="3"/>
      <c r="F106" s="3"/>
      <c r="G106" s="3"/>
      <c r="H106" s="3"/>
      <c r="I106" s="3"/>
      <c r="J106" s="3"/>
      <c r="K106" s="3"/>
      <c r="L106" s="3"/>
      <c r="M106" s="3"/>
      <c r="N106" s="3"/>
    </row>
    <row r="107" ht="15.75" customHeight="1">
      <c r="A107" s="3"/>
      <c r="B107" s="3"/>
      <c r="C107" s="3"/>
      <c r="D107" s="3"/>
      <c r="E107" s="3"/>
      <c r="F107" s="3"/>
      <c r="G107" s="3"/>
      <c r="H107" s="3"/>
      <c r="I107" s="3"/>
      <c r="J107" s="3"/>
      <c r="K107" s="3"/>
      <c r="L107" s="3"/>
      <c r="M107" s="3"/>
      <c r="N107" s="3"/>
    </row>
    <row r="108" ht="15.75" customHeight="1">
      <c r="A108" s="3"/>
      <c r="B108" s="3"/>
      <c r="C108" s="3"/>
      <c r="D108" s="3"/>
      <c r="E108" s="3"/>
      <c r="F108" s="3"/>
      <c r="G108" s="3"/>
      <c r="H108" s="3"/>
      <c r="I108" s="3"/>
      <c r="J108" s="3"/>
      <c r="K108" s="3"/>
      <c r="L108" s="3"/>
      <c r="M108" s="3"/>
      <c r="N108" s="3"/>
    </row>
    <row r="109" ht="15.75" customHeight="1">
      <c r="A109" s="3"/>
      <c r="B109" s="3"/>
      <c r="C109" s="3"/>
      <c r="D109" s="3"/>
      <c r="E109" s="3"/>
      <c r="F109" s="3"/>
      <c r="G109" s="3"/>
      <c r="H109" s="3"/>
      <c r="I109" s="3"/>
      <c r="J109" s="3"/>
      <c r="K109" s="3"/>
      <c r="L109" s="3"/>
      <c r="M109" s="3"/>
      <c r="N109" s="3"/>
    </row>
    <row r="110" ht="15.75" customHeight="1">
      <c r="A110" s="3"/>
      <c r="B110" s="3"/>
      <c r="C110" s="3"/>
      <c r="D110" s="3"/>
      <c r="E110" s="3"/>
      <c r="F110" s="3"/>
      <c r="G110" s="3"/>
      <c r="H110" s="3"/>
      <c r="I110" s="3"/>
      <c r="J110" s="3"/>
      <c r="K110" s="3"/>
      <c r="L110" s="3"/>
      <c r="M110" s="3"/>
      <c r="N110" s="3"/>
    </row>
    <row r="111" ht="15.75" customHeight="1">
      <c r="A111" s="3"/>
      <c r="B111" s="3"/>
      <c r="C111" s="3"/>
      <c r="D111" s="3"/>
      <c r="E111" s="3"/>
      <c r="F111" s="3"/>
      <c r="G111" s="3"/>
      <c r="H111" s="3"/>
      <c r="I111" s="3"/>
      <c r="J111" s="3"/>
      <c r="K111" s="3"/>
      <c r="L111" s="3"/>
      <c r="M111" s="3"/>
      <c r="N111" s="3"/>
    </row>
    <row r="112" ht="15.75" customHeight="1">
      <c r="A112" s="3"/>
      <c r="B112" s="3"/>
      <c r="C112" s="3"/>
      <c r="D112" s="3"/>
      <c r="E112" s="3"/>
      <c r="F112" s="3"/>
      <c r="G112" s="3"/>
      <c r="H112" s="3"/>
      <c r="I112" s="3"/>
      <c r="J112" s="3"/>
      <c r="K112" s="3"/>
      <c r="L112" s="3"/>
      <c r="M112" s="3"/>
      <c r="N112" s="3"/>
    </row>
    <row r="113" ht="15.75" customHeight="1">
      <c r="A113" s="3"/>
      <c r="B113" s="3"/>
      <c r="C113" s="3"/>
      <c r="D113" s="3"/>
      <c r="E113" s="3"/>
      <c r="F113" s="3"/>
      <c r="G113" s="3"/>
      <c r="H113" s="3"/>
      <c r="I113" s="3"/>
      <c r="J113" s="3"/>
      <c r="K113" s="3"/>
      <c r="L113" s="3"/>
      <c r="M113" s="3"/>
      <c r="N113" s="3"/>
    </row>
    <row r="114" ht="15.75" customHeight="1">
      <c r="A114" s="3"/>
      <c r="B114" s="3"/>
      <c r="C114" s="3"/>
      <c r="D114" s="3"/>
      <c r="E114" s="3"/>
      <c r="F114" s="3"/>
      <c r="G114" s="3"/>
      <c r="H114" s="3"/>
      <c r="I114" s="3"/>
      <c r="J114" s="3"/>
      <c r="K114" s="3"/>
      <c r="L114" s="3"/>
      <c r="M114" s="3"/>
      <c r="N114" s="3"/>
    </row>
    <row r="115" ht="15.75" customHeight="1">
      <c r="A115" s="3"/>
      <c r="B115" s="3"/>
      <c r="C115" s="3"/>
      <c r="D115" s="3"/>
      <c r="E115" s="3"/>
      <c r="F115" s="3"/>
      <c r="G115" s="3"/>
      <c r="H115" s="3"/>
      <c r="I115" s="3"/>
      <c r="J115" s="3"/>
      <c r="K115" s="3"/>
      <c r="L115" s="3"/>
      <c r="M115" s="3"/>
      <c r="N115" s="3"/>
    </row>
    <row r="116" ht="15.75" customHeight="1">
      <c r="A116" s="3"/>
      <c r="B116" s="3"/>
      <c r="C116" s="3"/>
      <c r="D116" s="3"/>
      <c r="E116" s="3"/>
      <c r="F116" s="3"/>
      <c r="G116" s="3"/>
      <c r="H116" s="3"/>
      <c r="I116" s="3"/>
      <c r="J116" s="3"/>
      <c r="K116" s="3"/>
      <c r="L116" s="3"/>
      <c r="M116" s="3"/>
      <c r="N116" s="3"/>
    </row>
    <row r="117" ht="15.75" customHeight="1">
      <c r="A117" s="3"/>
      <c r="B117" s="3"/>
      <c r="C117" s="3"/>
      <c r="D117" s="3"/>
      <c r="E117" s="3"/>
      <c r="F117" s="3"/>
      <c r="G117" s="3"/>
      <c r="H117" s="3"/>
      <c r="I117" s="3"/>
      <c r="J117" s="3"/>
      <c r="K117" s="3"/>
      <c r="L117" s="3"/>
      <c r="M117" s="3"/>
      <c r="N117" s="3"/>
    </row>
    <row r="118" ht="15.75" customHeight="1">
      <c r="A118" s="3"/>
      <c r="B118" s="3"/>
      <c r="C118" s="3"/>
      <c r="D118" s="3"/>
      <c r="E118" s="3"/>
      <c r="F118" s="3"/>
      <c r="G118" s="3"/>
      <c r="H118" s="3"/>
      <c r="I118" s="3"/>
      <c r="J118" s="3"/>
      <c r="K118" s="3"/>
      <c r="L118" s="3"/>
      <c r="M118" s="3"/>
      <c r="N118" s="3"/>
    </row>
    <row r="119" ht="15.75" customHeight="1">
      <c r="A119" s="3"/>
      <c r="B119" s="3"/>
      <c r="C119" s="3"/>
      <c r="D119" s="3"/>
      <c r="E119" s="3"/>
      <c r="F119" s="3"/>
      <c r="G119" s="3"/>
      <c r="H119" s="3"/>
      <c r="I119" s="3"/>
      <c r="J119" s="3"/>
      <c r="K119" s="3"/>
      <c r="L119" s="3"/>
      <c r="M119" s="3"/>
      <c r="N119" s="3"/>
    </row>
    <row r="120" ht="15.75" customHeight="1">
      <c r="A120" s="3"/>
      <c r="B120" s="3"/>
      <c r="C120" s="3"/>
      <c r="D120" s="3"/>
      <c r="E120" s="3"/>
      <c r="F120" s="3"/>
      <c r="G120" s="3"/>
      <c r="H120" s="3"/>
      <c r="I120" s="3"/>
      <c r="J120" s="3"/>
      <c r="K120" s="3"/>
      <c r="L120" s="3"/>
      <c r="M120" s="3"/>
      <c r="N120" s="3"/>
    </row>
    <row r="121" ht="15.75" customHeight="1">
      <c r="A121" s="3"/>
      <c r="B121" s="3"/>
      <c r="C121" s="3"/>
      <c r="D121" s="3"/>
      <c r="E121" s="3"/>
      <c r="F121" s="3"/>
      <c r="G121" s="3"/>
      <c r="H121" s="3"/>
      <c r="I121" s="3"/>
      <c r="J121" s="3"/>
      <c r="K121" s="3"/>
      <c r="L121" s="3"/>
      <c r="M121" s="3"/>
      <c r="N121" s="3"/>
    </row>
    <row r="122" ht="15.75" customHeight="1">
      <c r="A122" s="3"/>
      <c r="B122" s="3"/>
      <c r="C122" s="3"/>
      <c r="D122" s="3"/>
      <c r="E122" s="3"/>
      <c r="F122" s="3"/>
      <c r="G122" s="3"/>
      <c r="H122" s="3"/>
      <c r="I122" s="3"/>
      <c r="J122" s="3"/>
      <c r="K122" s="3"/>
      <c r="L122" s="3"/>
      <c r="M122" s="3"/>
      <c r="N122" s="3"/>
    </row>
    <row r="123" ht="15.75" customHeight="1">
      <c r="A123" s="3"/>
      <c r="B123" s="3"/>
      <c r="C123" s="3"/>
      <c r="D123" s="3"/>
      <c r="E123" s="3"/>
      <c r="F123" s="3"/>
      <c r="G123" s="3"/>
      <c r="H123" s="3"/>
      <c r="I123" s="3"/>
      <c r="J123" s="3"/>
      <c r="K123" s="3"/>
      <c r="L123" s="3"/>
      <c r="M123" s="3"/>
      <c r="N123" s="3"/>
    </row>
    <row r="124" ht="15.75" customHeight="1">
      <c r="A124" s="3"/>
      <c r="B124" s="3"/>
      <c r="C124" s="3"/>
      <c r="D124" s="3"/>
      <c r="E124" s="3"/>
      <c r="F124" s="3"/>
      <c r="G124" s="3"/>
      <c r="H124" s="3"/>
      <c r="I124" s="3"/>
      <c r="J124" s="3"/>
      <c r="K124" s="3"/>
      <c r="L124" s="3"/>
      <c r="M124" s="3"/>
      <c r="N124" s="3"/>
    </row>
    <row r="125" ht="15.75" customHeight="1">
      <c r="A125" s="3"/>
      <c r="B125" s="3"/>
      <c r="C125" s="3"/>
      <c r="D125" s="3"/>
      <c r="E125" s="3"/>
      <c r="F125" s="3"/>
      <c r="G125" s="3"/>
      <c r="H125" s="3"/>
      <c r="I125" s="3"/>
      <c r="J125" s="3"/>
      <c r="K125" s="3"/>
      <c r="L125" s="3"/>
      <c r="M125" s="3"/>
      <c r="N125" s="3"/>
    </row>
    <row r="126" ht="15.75" customHeight="1">
      <c r="A126" s="3"/>
      <c r="B126" s="3"/>
      <c r="C126" s="3"/>
      <c r="D126" s="3"/>
      <c r="E126" s="3"/>
      <c r="F126" s="3"/>
      <c r="G126" s="3"/>
      <c r="H126" s="3"/>
      <c r="I126" s="3"/>
      <c r="J126" s="3"/>
      <c r="K126" s="3"/>
      <c r="L126" s="3"/>
      <c r="M126" s="3"/>
      <c r="N126" s="3"/>
    </row>
    <row r="127" ht="15.75" customHeight="1">
      <c r="A127" s="3"/>
      <c r="B127" s="3"/>
      <c r="C127" s="3"/>
      <c r="D127" s="3"/>
      <c r="E127" s="3"/>
      <c r="F127" s="3"/>
      <c r="G127" s="3"/>
      <c r="H127" s="3"/>
      <c r="I127" s="3"/>
      <c r="J127" s="3"/>
      <c r="K127" s="3"/>
      <c r="L127" s="3"/>
      <c r="M127" s="3"/>
      <c r="N127" s="3"/>
    </row>
    <row r="128" ht="15.75" customHeight="1">
      <c r="A128" s="3"/>
      <c r="B128" s="3"/>
      <c r="C128" s="3"/>
      <c r="D128" s="3"/>
      <c r="E128" s="3"/>
      <c r="F128" s="3"/>
      <c r="G128" s="3"/>
      <c r="H128" s="3"/>
      <c r="I128" s="3"/>
      <c r="J128" s="3"/>
      <c r="K128" s="3"/>
      <c r="L128" s="3"/>
      <c r="M128" s="3"/>
      <c r="N128" s="3"/>
    </row>
    <row r="129" ht="15.75" customHeight="1">
      <c r="A129" s="3"/>
      <c r="B129" s="3"/>
      <c r="C129" s="3"/>
      <c r="D129" s="3"/>
      <c r="E129" s="3"/>
      <c r="F129" s="3"/>
      <c r="G129" s="3"/>
      <c r="H129" s="3"/>
      <c r="I129" s="3"/>
      <c r="J129" s="3"/>
      <c r="K129" s="3"/>
      <c r="L129" s="3"/>
      <c r="M129" s="3"/>
      <c r="N129" s="3"/>
    </row>
    <row r="130" ht="15.75" customHeight="1">
      <c r="A130" s="3"/>
      <c r="B130" s="3"/>
      <c r="C130" s="3"/>
      <c r="D130" s="3"/>
      <c r="E130" s="3"/>
      <c r="F130" s="3"/>
      <c r="G130" s="3"/>
      <c r="H130" s="3"/>
      <c r="I130" s="3"/>
      <c r="J130" s="3"/>
      <c r="K130" s="3"/>
      <c r="L130" s="3"/>
      <c r="M130" s="3"/>
      <c r="N130" s="3"/>
    </row>
    <row r="131" ht="15.75" customHeight="1">
      <c r="A131" s="3"/>
      <c r="B131" s="3"/>
      <c r="C131" s="3"/>
      <c r="D131" s="3"/>
      <c r="E131" s="3"/>
      <c r="F131" s="3"/>
      <c r="G131" s="3"/>
      <c r="H131" s="3"/>
      <c r="I131" s="3"/>
      <c r="J131" s="3"/>
      <c r="K131" s="3"/>
      <c r="L131" s="3"/>
      <c r="M131" s="3"/>
      <c r="N131" s="3"/>
    </row>
    <row r="132" ht="15.75" customHeight="1">
      <c r="A132" s="3"/>
      <c r="B132" s="3"/>
      <c r="C132" s="3"/>
      <c r="D132" s="3"/>
      <c r="E132" s="3"/>
      <c r="F132" s="3"/>
      <c r="G132" s="3"/>
      <c r="H132" s="3"/>
      <c r="I132" s="3"/>
      <c r="J132" s="3"/>
      <c r="K132" s="3"/>
      <c r="L132" s="3"/>
      <c r="M132" s="3"/>
      <c r="N132" s="3"/>
    </row>
    <row r="133" ht="15.75" customHeight="1">
      <c r="A133" s="3"/>
      <c r="B133" s="3"/>
      <c r="C133" s="3"/>
      <c r="D133" s="3"/>
      <c r="E133" s="3"/>
      <c r="F133" s="3"/>
      <c r="G133" s="3"/>
      <c r="H133" s="3"/>
      <c r="I133" s="3"/>
      <c r="J133" s="3"/>
      <c r="K133" s="3"/>
      <c r="L133" s="3"/>
      <c r="M133" s="3"/>
      <c r="N133" s="3"/>
    </row>
    <row r="134" ht="15.75" customHeight="1">
      <c r="A134" s="3"/>
      <c r="B134" s="3"/>
      <c r="C134" s="3"/>
      <c r="D134" s="3"/>
      <c r="E134" s="3"/>
      <c r="F134" s="3"/>
      <c r="G134" s="3"/>
      <c r="H134" s="3"/>
      <c r="I134" s="3"/>
      <c r="J134" s="3"/>
      <c r="K134" s="3"/>
      <c r="L134" s="3"/>
      <c r="M134" s="3"/>
      <c r="N134" s="3"/>
    </row>
    <row r="135" ht="15.75" customHeight="1">
      <c r="A135" s="3"/>
      <c r="B135" s="3"/>
      <c r="C135" s="3"/>
      <c r="D135" s="3"/>
      <c r="E135" s="3"/>
      <c r="F135" s="3"/>
      <c r="G135" s="3"/>
      <c r="H135" s="3"/>
      <c r="I135" s="3"/>
      <c r="J135" s="3"/>
      <c r="K135" s="3"/>
      <c r="L135" s="3"/>
      <c r="M135" s="3"/>
      <c r="N135" s="3"/>
    </row>
    <row r="136" ht="15.75" customHeight="1">
      <c r="A136" s="3"/>
      <c r="B136" s="3"/>
      <c r="C136" s="3"/>
      <c r="D136" s="3"/>
      <c r="E136" s="3"/>
      <c r="F136" s="3"/>
      <c r="G136" s="3"/>
      <c r="H136" s="3"/>
      <c r="I136" s="3"/>
      <c r="J136" s="3"/>
      <c r="K136" s="3"/>
      <c r="L136" s="3"/>
      <c r="M136" s="3"/>
      <c r="N136" s="3"/>
    </row>
    <row r="137" ht="15.75" customHeight="1">
      <c r="A137" s="3"/>
      <c r="B137" s="3"/>
      <c r="C137" s="3"/>
      <c r="D137" s="3"/>
      <c r="E137" s="3"/>
      <c r="F137" s="3"/>
      <c r="G137" s="3"/>
      <c r="H137" s="3"/>
      <c r="I137" s="3"/>
      <c r="J137" s="3"/>
      <c r="K137" s="3"/>
      <c r="L137" s="3"/>
      <c r="M137" s="3"/>
      <c r="N137" s="3"/>
    </row>
    <row r="138" ht="15.75" customHeight="1">
      <c r="A138" s="3"/>
      <c r="B138" s="3"/>
      <c r="C138" s="3"/>
      <c r="D138" s="3"/>
      <c r="E138" s="3"/>
      <c r="F138" s="3"/>
      <c r="G138" s="3"/>
      <c r="H138" s="3"/>
      <c r="I138" s="3"/>
      <c r="J138" s="3"/>
      <c r="K138" s="3"/>
      <c r="L138" s="3"/>
      <c r="M138" s="3"/>
      <c r="N138" s="3"/>
    </row>
    <row r="139" ht="15.75" customHeight="1">
      <c r="A139" s="3"/>
      <c r="B139" s="3"/>
      <c r="C139" s="3"/>
      <c r="D139" s="3"/>
      <c r="E139" s="3"/>
      <c r="F139" s="3"/>
      <c r="G139" s="3"/>
      <c r="H139" s="3"/>
      <c r="I139" s="3"/>
      <c r="J139" s="3"/>
      <c r="K139" s="3"/>
      <c r="L139" s="3"/>
      <c r="M139" s="3"/>
      <c r="N139" s="3"/>
    </row>
    <row r="140" ht="15.75" customHeight="1">
      <c r="A140" s="3"/>
      <c r="B140" s="3"/>
      <c r="C140" s="3"/>
      <c r="D140" s="3"/>
      <c r="E140" s="3"/>
      <c r="F140" s="3"/>
      <c r="G140" s="3"/>
      <c r="H140" s="3"/>
      <c r="I140" s="3"/>
      <c r="J140" s="3"/>
      <c r="K140" s="3"/>
      <c r="L140" s="3"/>
      <c r="M140" s="3"/>
      <c r="N140" s="3"/>
    </row>
    <row r="141" ht="15.75" customHeight="1">
      <c r="A141" s="3"/>
      <c r="B141" s="3"/>
      <c r="C141" s="3"/>
      <c r="D141" s="3"/>
      <c r="E141" s="3"/>
      <c r="F141" s="3"/>
      <c r="G141" s="3"/>
      <c r="H141" s="3"/>
      <c r="I141" s="3"/>
      <c r="J141" s="3"/>
      <c r="K141" s="3"/>
      <c r="L141" s="3"/>
      <c r="M141" s="3"/>
      <c r="N141" s="3"/>
    </row>
    <row r="142" ht="15.75" customHeight="1">
      <c r="A142" s="3"/>
      <c r="B142" s="3"/>
      <c r="C142" s="3"/>
      <c r="D142" s="3"/>
      <c r="E142" s="3"/>
      <c r="F142" s="3"/>
      <c r="G142" s="3"/>
      <c r="H142" s="3"/>
      <c r="I142" s="3"/>
      <c r="J142" s="3"/>
      <c r="K142" s="3"/>
      <c r="L142" s="3"/>
      <c r="M142" s="3"/>
      <c r="N142" s="3"/>
    </row>
    <row r="143" ht="15.75" customHeight="1">
      <c r="A143" s="3"/>
      <c r="B143" s="3"/>
      <c r="C143" s="3"/>
      <c r="D143" s="3"/>
      <c r="E143" s="3"/>
      <c r="F143" s="3"/>
      <c r="G143" s="3"/>
      <c r="H143" s="3"/>
      <c r="I143" s="3"/>
      <c r="J143" s="3"/>
      <c r="K143" s="3"/>
      <c r="L143" s="3"/>
      <c r="M143" s="3"/>
      <c r="N143" s="3"/>
    </row>
    <row r="144" ht="15.75" customHeight="1">
      <c r="A144" s="3"/>
      <c r="B144" s="3"/>
      <c r="C144" s="3"/>
      <c r="D144" s="3"/>
      <c r="E144" s="3"/>
      <c r="F144" s="3"/>
      <c r="G144" s="3"/>
      <c r="H144" s="3"/>
      <c r="I144" s="3"/>
      <c r="J144" s="3"/>
      <c r="K144" s="3"/>
      <c r="L144" s="3"/>
      <c r="M144" s="3"/>
      <c r="N144" s="3"/>
    </row>
    <row r="145" ht="15.75" customHeight="1">
      <c r="A145" s="3"/>
      <c r="B145" s="3"/>
      <c r="C145" s="3"/>
      <c r="D145" s="3"/>
      <c r="E145" s="3"/>
      <c r="F145" s="3"/>
      <c r="G145" s="3"/>
      <c r="H145" s="3"/>
      <c r="I145" s="3"/>
      <c r="J145" s="3"/>
      <c r="K145" s="3"/>
      <c r="L145" s="3"/>
      <c r="M145" s="3"/>
      <c r="N145" s="3"/>
    </row>
    <row r="146" ht="15.75" customHeight="1">
      <c r="A146" s="3"/>
      <c r="B146" s="3"/>
      <c r="C146" s="3"/>
      <c r="D146" s="3"/>
      <c r="E146" s="3"/>
      <c r="F146" s="3"/>
      <c r="G146" s="3"/>
      <c r="H146" s="3"/>
      <c r="I146" s="3"/>
      <c r="J146" s="3"/>
      <c r="K146" s="3"/>
      <c r="L146" s="3"/>
      <c r="M146" s="3"/>
      <c r="N146" s="3"/>
    </row>
    <row r="147" ht="15.75" customHeight="1">
      <c r="A147" s="3"/>
      <c r="B147" s="3"/>
      <c r="C147" s="3"/>
      <c r="D147" s="3"/>
      <c r="E147" s="3"/>
      <c r="F147" s="3"/>
      <c r="G147" s="3"/>
      <c r="H147" s="3"/>
      <c r="I147" s="3"/>
      <c r="J147" s="3"/>
      <c r="K147" s="3"/>
      <c r="L147" s="3"/>
      <c r="M147" s="3"/>
      <c r="N147" s="3"/>
    </row>
    <row r="148" ht="15.75" customHeight="1">
      <c r="A148" s="3"/>
      <c r="B148" s="3"/>
      <c r="C148" s="3"/>
      <c r="D148" s="3"/>
      <c r="E148" s="3"/>
      <c r="F148" s="3"/>
      <c r="G148" s="3"/>
      <c r="H148" s="3"/>
      <c r="I148" s="3"/>
      <c r="J148" s="3"/>
      <c r="K148" s="3"/>
      <c r="L148" s="3"/>
      <c r="M148" s="3"/>
      <c r="N148" s="3"/>
    </row>
    <row r="149" ht="15.75" customHeight="1">
      <c r="A149" s="3"/>
      <c r="B149" s="3"/>
      <c r="C149" s="3"/>
      <c r="D149" s="3"/>
      <c r="E149" s="3"/>
      <c r="F149" s="3"/>
      <c r="G149" s="3"/>
      <c r="H149" s="3"/>
      <c r="I149" s="3"/>
      <c r="J149" s="3"/>
      <c r="K149" s="3"/>
      <c r="L149" s="3"/>
      <c r="M149" s="3"/>
      <c r="N149" s="3"/>
    </row>
    <row r="150" ht="15.75" customHeight="1">
      <c r="A150" s="3"/>
      <c r="B150" s="3"/>
      <c r="C150" s="3"/>
      <c r="D150" s="3"/>
      <c r="E150" s="3"/>
      <c r="F150" s="3"/>
      <c r="G150" s="3"/>
      <c r="H150" s="3"/>
      <c r="I150" s="3"/>
      <c r="J150" s="3"/>
      <c r="K150" s="3"/>
      <c r="L150" s="3"/>
      <c r="M150" s="3"/>
      <c r="N150" s="3"/>
    </row>
    <row r="151" ht="15.75" customHeight="1">
      <c r="A151" s="3"/>
      <c r="B151" s="3"/>
      <c r="C151" s="3"/>
      <c r="D151" s="3"/>
      <c r="E151" s="3"/>
      <c r="F151" s="3"/>
      <c r="G151" s="3"/>
      <c r="H151" s="3"/>
      <c r="I151" s="3"/>
      <c r="J151" s="3"/>
      <c r="K151" s="3"/>
      <c r="L151" s="3"/>
      <c r="M151" s="3"/>
      <c r="N151" s="3"/>
    </row>
    <row r="152" ht="15.75" customHeight="1">
      <c r="A152" s="3"/>
      <c r="B152" s="3"/>
      <c r="C152" s="3"/>
      <c r="D152" s="3"/>
      <c r="E152" s="3"/>
      <c r="F152" s="3"/>
      <c r="G152" s="3"/>
      <c r="H152" s="3"/>
      <c r="I152" s="3"/>
      <c r="J152" s="3"/>
      <c r="K152" s="3"/>
      <c r="L152" s="3"/>
      <c r="M152" s="3"/>
      <c r="N152" s="3"/>
    </row>
    <row r="153" ht="15.75" customHeight="1">
      <c r="A153" s="3"/>
      <c r="B153" s="3"/>
      <c r="C153" s="3"/>
      <c r="D153" s="3"/>
      <c r="E153" s="3"/>
      <c r="F153" s="3"/>
      <c r="G153" s="3"/>
      <c r="H153" s="3"/>
      <c r="I153" s="3"/>
      <c r="J153" s="3"/>
      <c r="K153" s="3"/>
      <c r="L153" s="3"/>
      <c r="M153" s="3"/>
      <c r="N153" s="3"/>
    </row>
    <row r="154" ht="15.75" customHeight="1">
      <c r="A154" s="3"/>
      <c r="B154" s="3"/>
      <c r="C154" s="3"/>
      <c r="D154" s="3"/>
      <c r="E154" s="3"/>
      <c r="F154" s="3"/>
      <c r="G154" s="3"/>
      <c r="H154" s="3"/>
      <c r="I154" s="3"/>
      <c r="J154" s="3"/>
      <c r="K154" s="3"/>
      <c r="L154" s="3"/>
      <c r="M154" s="3"/>
      <c r="N154" s="3"/>
    </row>
    <row r="155" ht="15.75" customHeight="1">
      <c r="A155" s="3"/>
      <c r="B155" s="3"/>
      <c r="C155" s="3"/>
      <c r="D155" s="3"/>
      <c r="E155" s="3"/>
      <c r="F155" s="3"/>
      <c r="G155" s="3"/>
      <c r="H155" s="3"/>
      <c r="I155" s="3"/>
      <c r="J155" s="3"/>
      <c r="K155" s="3"/>
      <c r="L155" s="3"/>
      <c r="M155" s="3"/>
      <c r="N155" s="3"/>
    </row>
    <row r="156" ht="15.75" customHeight="1">
      <c r="A156" s="3"/>
      <c r="B156" s="3"/>
      <c r="C156" s="3"/>
      <c r="D156" s="3"/>
      <c r="E156" s="3"/>
      <c r="F156" s="3"/>
      <c r="G156" s="3"/>
      <c r="H156" s="3"/>
      <c r="I156" s="3"/>
      <c r="J156" s="3"/>
      <c r="K156" s="3"/>
      <c r="L156" s="3"/>
      <c r="M156" s="3"/>
      <c r="N156" s="3"/>
    </row>
    <row r="157" ht="15.75" customHeight="1">
      <c r="A157" s="3"/>
      <c r="B157" s="3"/>
      <c r="C157" s="3"/>
      <c r="D157" s="3"/>
      <c r="E157" s="3"/>
      <c r="F157" s="3"/>
      <c r="G157" s="3"/>
      <c r="H157" s="3"/>
      <c r="I157" s="3"/>
      <c r="J157" s="3"/>
      <c r="K157" s="3"/>
      <c r="L157" s="3"/>
      <c r="M157" s="3"/>
      <c r="N157" s="3"/>
    </row>
    <row r="158" ht="15.75" customHeight="1">
      <c r="A158" s="3"/>
      <c r="B158" s="3"/>
      <c r="C158" s="3"/>
      <c r="D158" s="3"/>
      <c r="E158" s="3"/>
      <c r="F158" s="3"/>
      <c r="G158" s="3"/>
      <c r="H158" s="3"/>
      <c r="I158" s="3"/>
      <c r="J158" s="3"/>
      <c r="K158" s="3"/>
      <c r="L158" s="3"/>
      <c r="M158" s="3"/>
      <c r="N158" s="3"/>
    </row>
    <row r="159" ht="15.75" customHeight="1">
      <c r="A159" s="3"/>
      <c r="B159" s="3"/>
      <c r="C159" s="3"/>
      <c r="D159" s="3"/>
      <c r="E159" s="3"/>
      <c r="F159" s="3"/>
      <c r="G159" s="3"/>
      <c r="H159" s="3"/>
      <c r="I159" s="3"/>
      <c r="J159" s="3"/>
      <c r="K159" s="3"/>
      <c r="L159" s="3"/>
      <c r="M159" s="3"/>
      <c r="N159" s="3"/>
    </row>
    <row r="160" ht="15.75" customHeight="1">
      <c r="A160" s="3"/>
      <c r="B160" s="3"/>
      <c r="C160" s="3"/>
      <c r="D160" s="3"/>
      <c r="E160" s="3"/>
      <c r="F160" s="3"/>
      <c r="G160" s="3"/>
      <c r="H160" s="3"/>
      <c r="I160" s="3"/>
      <c r="J160" s="3"/>
      <c r="K160" s="3"/>
      <c r="L160" s="3"/>
      <c r="M160" s="3"/>
      <c r="N160" s="3"/>
    </row>
    <row r="161" ht="15.75" customHeight="1">
      <c r="A161" s="3"/>
      <c r="B161" s="3"/>
      <c r="C161" s="3"/>
      <c r="D161" s="3"/>
      <c r="E161" s="3"/>
      <c r="F161" s="3"/>
      <c r="G161" s="3"/>
      <c r="H161" s="3"/>
      <c r="I161" s="3"/>
      <c r="J161" s="3"/>
      <c r="K161" s="3"/>
      <c r="L161" s="3"/>
      <c r="M161" s="3"/>
      <c r="N161" s="3"/>
    </row>
    <row r="162" ht="15.75" customHeight="1">
      <c r="A162" s="3"/>
      <c r="B162" s="3"/>
      <c r="C162" s="3"/>
      <c r="D162" s="3"/>
      <c r="E162" s="3"/>
      <c r="F162" s="3"/>
      <c r="G162" s="3"/>
      <c r="H162" s="3"/>
      <c r="I162" s="3"/>
      <c r="J162" s="3"/>
      <c r="K162" s="3"/>
      <c r="L162" s="3"/>
      <c r="M162" s="3"/>
      <c r="N162" s="3"/>
    </row>
    <row r="163" ht="15.75" customHeight="1">
      <c r="A163" s="3"/>
      <c r="B163" s="3"/>
      <c r="C163" s="3"/>
      <c r="D163" s="3"/>
      <c r="E163" s="3"/>
      <c r="F163" s="3"/>
      <c r="G163" s="3"/>
      <c r="H163" s="3"/>
      <c r="I163" s="3"/>
      <c r="J163" s="3"/>
      <c r="K163" s="3"/>
      <c r="L163" s="3"/>
      <c r="M163" s="3"/>
      <c r="N163" s="3"/>
    </row>
    <row r="164" ht="15.75" customHeight="1">
      <c r="A164" s="3"/>
      <c r="B164" s="3"/>
      <c r="C164" s="3"/>
      <c r="D164" s="3"/>
      <c r="E164" s="3"/>
      <c r="F164" s="3"/>
      <c r="G164" s="3"/>
      <c r="H164" s="3"/>
      <c r="I164" s="3"/>
      <c r="J164" s="3"/>
      <c r="K164" s="3"/>
      <c r="L164" s="3"/>
      <c r="M164" s="3"/>
      <c r="N164" s="3"/>
    </row>
    <row r="165" ht="15.75" customHeight="1">
      <c r="A165" s="3"/>
      <c r="B165" s="3"/>
      <c r="C165" s="3"/>
      <c r="D165" s="3"/>
      <c r="E165" s="3"/>
      <c r="F165" s="3"/>
      <c r="G165" s="3"/>
      <c r="H165" s="3"/>
      <c r="I165" s="3"/>
      <c r="J165" s="3"/>
      <c r="K165" s="3"/>
      <c r="L165" s="3"/>
      <c r="M165" s="3"/>
      <c r="N165" s="3"/>
    </row>
    <row r="166" ht="15.75" customHeight="1">
      <c r="A166" s="3"/>
      <c r="B166" s="3"/>
      <c r="C166" s="3"/>
      <c r="D166" s="3"/>
      <c r="E166" s="3"/>
      <c r="F166" s="3"/>
      <c r="G166" s="3"/>
      <c r="H166" s="3"/>
      <c r="I166" s="3"/>
      <c r="J166" s="3"/>
      <c r="K166" s="3"/>
      <c r="L166" s="3"/>
      <c r="M166" s="3"/>
      <c r="N166" s="3"/>
    </row>
    <row r="167" ht="15.75" customHeight="1">
      <c r="A167" s="3"/>
      <c r="B167" s="3"/>
      <c r="C167" s="3"/>
      <c r="D167" s="3"/>
      <c r="E167" s="3"/>
      <c r="F167" s="3"/>
      <c r="G167" s="3"/>
      <c r="H167" s="3"/>
      <c r="I167" s="3"/>
      <c r="J167" s="3"/>
      <c r="K167" s="3"/>
      <c r="L167" s="3"/>
      <c r="M167" s="3"/>
      <c r="N167" s="3"/>
    </row>
    <row r="168" ht="15.75" customHeight="1">
      <c r="A168" s="3"/>
      <c r="B168" s="3"/>
      <c r="C168" s="3"/>
      <c r="D168" s="3"/>
      <c r="E168" s="3"/>
      <c r="F168" s="3"/>
      <c r="G168" s="3"/>
      <c r="H168" s="3"/>
      <c r="I168" s="3"/>
      <c r="J168" s="3"/>
      <c r="K168" s="3"/>
      <c r="L168" s="3"/>
      <c r="M168" s="3"/>
      <c r="N168" s="3"/>
    </row>
    <row r="169" ht="15.75" customHeight="1">
      <c r="A169" s="3"/>
      <c r="B169" s="3"/>
      <c r="C169" s="3"/>
      <c r="D169" s="3"/>
      <c r="E169" s="3"/>
      <c r="F169" s="3"/>
      <c r="G169" s="3"/>
      <c r="H169" s="3"/>
      <c r="I169" s="3"/>
      <c r="J169" s="3"/>
      <c r="K169" s="3"/>
      <c r="L169" s="3"/>
      <c r="M169" s="3"/>
      <c r="N169" s="3"/>
    </row>
    <row r="170" ht="15.75" customHeight="1">
      <c r="A170" s="3"/>
      <c r="B170" s="3"/>
      <c r="C170" s="3"/>
      <c r="D170" s="3"/>
      <c r="E170" s="3"/>
      <c r="F170" s="3"/>
      <c r="G170" s="3"/>
      <c r="H170" s="3"/>
      <c r="I170" s="3"/>
      <c r="J170" s="3"/>
      <c r="K170" s="3"/>
      <c r="L170" s="3"/>
      <c r="M170" s="3"/>
      <c r="N170" s="3"/>
    </row>
    <row r="171" ht="15.75" customHeight="1">
      <c r="A171" s="3"/>
      <c r="B171" s="3"/>
      <c r="C171" s="3"/>
      <c r="D171" s="3"/>
      <c r="E171" s="3"/>
      <c r="F171" s="3"/>
      <c r="G171" s="3"/>
      <c r="H171" s="3"/>
      <c r="I171" s="3"/>
      <c r="J171" s="3"/>
      <c r="K171" s="3"/>
      <c r="L171" s="3"/>
      <c r="M171" s="3"/>
      <c r="N171" s="3"/>
    </row>
    <row r="172" ht="15.75" customHeight="1">
      <c r="A172" s="3"/>
      <c r="B172" s="3"/>
      <c r="C172" s="3"/>
      <c r="D172" s="3"/>
      <c r="E172" s="3"/>
      <c r="F172" s="3"/>
      <c r="G172" s="3"/>
      <c r="H172" s="3"/>
      <c r="I172" s="3"/>
      <c r="J172" s="3"/>
      <c r="K172" s="3"/>
      <c r="L172" s="3"/>
      <c r="M172" s="3"/>
      <c r="N172" s="3"/>
    </row>
    <row r="173" ht="15.75" customHeight="1">
      <c r="A173" s="3"/>
      <c r="B173" s="3"/>
      <c r="C173" s="3"/>
      <c r="D173" s="3"/>
      <c r="E173" s="3"/>
      <c r="F173" s="3"/>
      <c r="G173" s="3"/>
      <c r="H173" s="3"/>
      <c r="I173" s="3"/>
      <c r="J173" s="3"/>
      <c r="K173" s="3"/>
      <c r="L173" s="3"/>
      <c r="M173" s="3"/>
      <c r="N173" s="3"/>
    </row>
    <row r="174" ht="15.75" customHeight="1">
      <c r="A174" s="3"/>
      <c r="B174" s="3"/>
      <c r="C174" s="3"/>
      <c r="D174" s="3"/>
      <c r="E174" s="3"/>
      <c r="F174" s="3"/>
      <c r="G174" s="3"/>
      <c r="H174" s="3"/>
      <c r="I174" s="3"/>
      <c r="J174" s="3"/>
      <c r="K174" s="3"/>
      <c r="L174" s="3"/>
      <c r="M174" s="3"/>
      <c r="N174" s="3"/>
    </row>
    <row r="175" ht="15.75" customHeight="1">
      <c r="A175" s="3"/>
      <c r="B175" s="3"/>
      <c r="C175" s="3"/>
      <c r="D175" s="3"/>
      <c r="E175" s="3"/>
      <c r="F175" s="3"/>
      <c r="G175" s="3"/>
      <c r="H175" s="3"/>
      <c r="I175" s="3"/>
      <c r="J175" s="3"/>
      <c r="K175" s="3"/>
      <c r="L175" s="3"/>
      <c r="M175" s="3"/>
      <c r="N175" s="3"/>
    </row>
    <row r="176" ht="15.75" customHeight="1">
      <c r="A176" s="3"/>
      <c r="B176" s="3"/>
      <c r="C176" s="3"/>
      <c r="D176" s="3"/>
      <c r="E176" s="3"/>
      <c r="F176" s="3"/>
      <c r="G176" s="3"/>
      <c r="H176" s="3"/>
      <c r="I176" s="3"/>
      <c r="J176" s="3"/>
      <c r="K176" s="3"/>
      <c r="L176" s="3"/>
      <c r="M176" s="3"/>
      <c r="N176" s="3"/>
    </row>
    <row r="177" ht="15.75" customHeight="1">
      <c r="A177" s="3"/>
      <c r="B177" s="3"/>
      <c r="C177" s="3"/>
      <c r="D177" s="3"/>
      <c r="E177" s="3"/>
      <c r="F177" s="3"/>
      <c r="G177" s="3"/>
      <c r="H177" s="3"/>
      <c r="I177" s="3"/>
      <c r="J177" s="3"/>
      <c r="K177" s="3"/>
      <c r="L177" s="3"/>
      <c r="M177" s="3"/>
      <c r="N177" s="3"/>
    </row>
    <row r="178" ht="15.75" customHeight="1">
      <c r="A178" s="3"/>
      <c r="B178" s="3"/>
      <c r="C178" s="3"/>
      <c r="D178" s="3"/>
      <c r="E178" s="3"/>
      <c r="F178" s="3"/>
      <c r="G178" s="3"/>
      <c r="H178" s="3"/>
      <c r="I178" s="3"/>
      <c r="J178" s="3"/>
      <c r="K178" s="3"/>
      <c r="L178" s="3"/>
      <c r="M178" s="3"/>
      <c r="N178" s="3"/>
    </row>
    <row r="179" ht="15.75" customHeight="1">
      <c r="A179" s="3"/>
      <c r="B179" s="3"/>
      <c r="C179" s="3"/>
      <c r="D179" s="3"/>
      <c r="E179" s="3"/>
      <c r="F179" s="3"/>
      <c r="G179" s="3"/>
      <c r="H179" s="3"/>
      <c r="I179" s="3"/>
      <c r="J179" s="3"/>
      <c r="K179" s="3"/>
      <c r="L179" s="3"/>
      <c r="M179" s="3"/>
      <c r="N179" s="3"/>
    </row>
    <row r="180" ht="15.75" customHeight="1">
      <c r="A180" s="3"/>
      <c r="B180" s="3"/>
      <c r="C180" s="3"/>
      <c r="D180" s="3"/>
      <c r="E180" s="3"/>
      <c r="F180" s="3"/>
      <c r="G180" s="3"/>
      <c r="H180" s="3"/>
      <c r="I180" s="3"/>
      <c r="J180" s="3"/>
      <c r="K180" s="3"/>
      <c r="L180" s="3"/>
      <c r="M180" s="3"/>
      <c r="N180" s="3"/>
    </row>
    <row r="181" ht="15.75" customHeight="1">
      <c r="A181" s="3"/>
      <c r="B181" s="3"/>
      <c r="C181" s="3"/>
      <c r="D181" s="3"/>
      <c r="E181" s="3"/>
      <c r="F181" s="3"/>
      <c r="G181" s="3"/>
      <c r="H181" s="3"/>
      <c r="I181" s="3"/>
      <c r="J181" s="3"/>
      <c r="K181" s="3"/>
      <c r="L181" s="3"/>
      <c r="M181" s="3"/>
      <c r="N181" s="3"/>
    </row>
    <row r="182" ht="15.75" customHeight="1">
      <c r="A182" s="3"/>
      <c r="B182" s="3"/>
      <c r="C182" s="3"/>
      <c r="D182" s="3"/>
      <c r="E182" s="3"/>
      <c r="F182" s="3"/>
      <c r="G182" s="3"/>
      <c r="H182" s="3"/>
      <c r="I182" s="3"/>
      <c r="J182" s="3"/>
      <c r="K182" s="3"/>
      <c r="L182" s="3"/>
      <c r="M182" s="3"/>
      <c r="N182" s="3"/>
    </row>
    <row r="183" ht="15.75" customHeight="1">
      <c r="A183" s="3"/>
      <c r="B183" s="3"/>
      <c r="C183" s="3"/>
      <c r="D183" s="3"/>
      <c r="E183" s="3"/>
      <c r="F183" s="3"/>
      <c r="G183" s="3"/>
      <c r="H183" s="3"/>
      <c r="I183" s="3"/>
      <c r="J183" s="3"/>
      <c r="K183" s="3"/>
      <c r="L183" s="3"/>
      <c r="M183" s="3"/>
      <c r="N183" s="3"/>
    </row>
    <row r="184" ht="15.75" customHeight="1">
      <c r="A184" s="3"/>
      <c r="B184" s="3"/>
      <c r="C184" s="3"/>
      <c r="D184" s="3"/>
      <c r="E184" s="3"/>
      <c r="F184" s="3"/>
      <c r="G184" s="3"/>
      <c r="H184" s="3"/>
      <c r="I184" s="3"/>
      <c r="J184" s="3"/>
      <c r="K184" s="3"/>
      <c r="L184" s="3"/>
      <c r="M184" s="3"/>
      <c r="N184" s="3"/>
    </row>
    <row r="185" ht="15.75" customHeight="1">
      <c r="A185" s="3"/>
      <c r="B185" s="3"/>
      <c r="C185" s="3"/>
      <c r="D185" s="3"/>
      <c r="E185" s="3"/>
      <c r="F185" s="3"/>
      <c r="G185" s="3"/>
      <c r="H185" s="3"/>
      <c r="I185" s="3"/>
      <c r="J185" s="3"/>
      <c r="K185" s="3"/>
      <c r="L185" s="3"/>
      <c r="M185" s="3"/>
      <c r="N185" s="3"/>
    </row>
    <row r="186" ht="15.75" customHeight="1">
      <c r="A186" s="3"/>
      <c r="B186" s="3"/>
      <c r="C186" s="3"/>
      <c r="D186" s="3"/>
      <c r="E186" s="3"/>
      <c r="F186" s="3"/>
      <c r="G186" s="3"/>
      <c r="H186" s="3"/>
      <c r="I186" s="3"/>
      <c r="J186" s="3"/>
      <c r="K186" s="3"/>
      <c r="L186" s="3"/>
      <c r="M186" s="3"/>
      <c r="N186" s="3"/>
    </row>
    <row r="187" ht="15.75" customHeight="1">
      <c r="A187" s="3"/>
      <c r="B187" s="3"/>
      <c r="C187" s="3"/>
      <c r="D187" s="3"/>
      <c r="E187" s="3"/>
      <c r="F187" s="3"/>
      <c r="G187" s="3"/>
      <c r="H187" s="3"/>
      <c r="I187" s="3"/>
      <c r="J187" s="3"/>
      <c r="K187" s="3"/>
      <c r="L187" s="3"/>
      <c r="M187" s="3"/>
      <c r="N187" s="3"/>
    </row>
    <row r="188" ht="15.75" customHeight="1">
      <c r="A188" s="3"/>
      <c r="B188" s="3"/>
      <c r="C188" s="3"/>
      <c r="D188" s="3"/>
      <c r="E188" s="3"/>
      <c r="F188" s="3"/>
      <c r="G188" s="3"/>
      <c r="H188" s="3"/>
      <c r="I188" s="3"/>
      <c r="J188" s="3"/>
      <c r="K188" s="3"/>
      <c r="L188" s="3"/>
      <c r="M188" s="3"/>
      <c r="N188" s="3"/>
    </row>
    <row r="189" ht="15.75" customHeight="1">
      <c r="A189" s="3"/>
      <c r="B189" s="3"/>
      <c r="C189" s="3"/>
      <c r="D189" s="3"/>
      <c r="E189" s="3"/>
      <c r="F189" s="3"/>
      <c r="G189" s="3"/>
      <c r="H189" s="3"/>
      <c r="I189" s="3"/>
      <c r="J189" s="3"/>
      <c r="K189" s="3"/>
      <c r="L189" s="3"/>
      <c r="M189" s="3"/>
      <c r="N189" s="3"/>
    </row>
    <row r="190" ht="15.75" customHeight="1">
      <c r="A190" s="3"/>
      <c r="B190" s="3"/>
      <c r="C190" s="3"/>
      <c r="D190" s="3"/>
      <c r="E190" s="3"/>
      <c r="F190" s="3"/>
      <c r="G190" s="3"/>
      <c r="H190" s="3"/>
      <c r="I190" s="3"/>
      <c r="J190" s="3"/>
      <c r="K190" s="3"/>
      <c r="L190" s="3"/>
      <c r="M190" s="3"/>
      <c r="N190" s="3"/>
    </row>
    <row r="191" ht="15.75" customHeight="1">
      <c r="A191" s="3"/>
      <c r="B191" s="3"/>
      <c r="C191" s="3"/>
      <c r="D191" s="3"/>
      <c r="E191" s="3"/>
      <c r="F191" s="3"/>
      <c r="G191" s="3"/>
      <c r="H191" s="3"/>
      <c r="I191" s="3"/>
      <c r="J191" s="3"/>
      <c r="K191" s="3"/>
      <c r="L191" s="3"/>
      <c r="M191" s="3"/>
      <c r="N191" s="3"/>
    </row>
    <row r="192" ht="15.75" customHeight="1">
      <c r="A192" s="3"/>
      <c r="B192" s="3"/>
      <c r="C192" s="3"/>
      <c r="D192" s="3"/>
      <c r="E192" s="3"/>
      <c r="F192" s="3"/>
      <c r="G192" s="3"/>
      <c r="H192" s="3"/>
      <c r="I192" s="3"/>
      <c r="J192" s="3"/>
      <c r="K192" s="3"/>
      <c r="L192" s="3"/>
      <c r="M192" s="3"/>
      <c r="N192" s="3"/>
    </row>
    <row r="193" ht="15.75" customHeight="1">
      <c r="A193" s="3"/>
      <c r="B193" s="3"/>
      <c r="C193" s="3"/>
      <c r="D193" s="3"/>
      <c r="E193" s="3"/>
      <c r="F193" s="3"/>
      <c r="G193" s="3"/>
      <c r="H193" s="3"/>
      <c r="I193" s="3"/>
      <c r="J193" s="3"/>
      <c r="K193" s="3"/>
      <c r="L193" s="3"/>
      <c r="M193" s="3"/>
      <c r="N193" s="3"/>
    </row>
    <row r="194" ht="15.75" customHeight="1">
      <c r="A194" s="3"/>
      <c r="B194" s="3"/>
      <c r="C194" s="3"/>
      <c r="D194" s="3"/>
      <c r="E194" s="3"/>
      <c r="F194" s="3"/>
      <c r="G194" s="3"/>
      <c r="H194" s="3"/>
      <c r="I194" s="3"/>
      <c r="J194" s="3"/>
      <c r="K194" s="3"/>
      <c r="L194" s="3"/>
      <c r="M194" s="3"/>
      <c r="N194" s="3"/>
    </row>
    <row r="195" ht="15.75" customHeight="1">
      <c r="A195" s="3"/>
      <c r="B195" s="3"/>
      <c r="C195" s="3"/>
      <c r="D195" s="3"/>
      <c r="E195" s="3"/>
      <c r="F195" s="3"/>
      <c r="G195" s="3"/>
      <c r="H195" s="3"/>
      <c r="I195" s="3"/>
      <c r="J195" s="3"/>
      <c r="K195" s="3"/>
      <c r="L195" s="3"/>
      <c r="M195" s="3"/>
      <c r="N195" s="3"/>
    </row>
    <row r="196" ht="15.75" customHeight="1">
      <c r="A196" s="3"/>
      <c r="B196" s="3"/>
      <c r="C196" s="3"/>
      <c r="D196" s="3"/>
      <c r="E196" s="3"/>
      <c r="F196" s="3"/>
      <c r="G196" s="3"/>
      <c r="H196" s="3"/>
      <c r="I196" s="3"/>
      <c r="J196" s="3"/>
      <c r="K196" s="3"/>
      <c r="L196" s="3"/>
      <c r="M196" s="3"/>
      <c r="N196" s="3"/>
    </row>
    <row r="197" ht="15.75" customHeight="1">
      <c r="A197" s="3"/>
      <c r="B197" s="3"/>
      <c r="C197" s="3"/>
      <c r="D197" s="3"/>
      <c r="E197" s="3"/>
      <c r="F197" s="3"/>
      <c r="G197" s="3"/>
      <c r="H197" s="3"/>
      <c r="I197" s="3"/>
      <c r="J197" s="3"/>
      <c r="K197" s="3"/>
      <c r="L197" s="3"/>
      <c r="M197" s="3"/>
      <c r="N197" s="3"/>
    </row>
    <row r="198" ht="15.75" customHeight="1">
      <c r="A198" s="3"/>
      <c r="B198" s="3"/>
      <c r="C198" s="3"/>
      <c r="D198" s="3"/>
      <c r="E198" s="3"/>
      <c r="F198" s="3"/>
      <c r="G198" s="3"/>
      <c r="H198" s="3"/>
      <c r="I198" s="3"/>
      <c r="J198" s="3"/>
      <c r="K198" s="3"/>
      <c r="L198" s="3"/>
      <c r="M198" s="3"/>
      <c r="N198" s="3"/>
    </row>
    <row r="199" ht="15.75" customHeight="1">
      <c r="A199" s="3"/>
      <c r="B199" s="3"/>
      <c r="C199" s="3"/>
      <c r="D199" s="3"/>
      <c r="E199" s="3"/>
      <c r="F199" s="3"/>
      <c r="G199" s="3"/>
      <c r="H199" s="3"/>
      <c r="I199" s="3"/>
      <c r="J199" s="3"/>
      <c r="K199" s="3"/>
      <c r="L199" s="3"/>
      <c r="M199" s="3"/>
      <c r="N199" s="3"/>
    </row>
    <row r="200" ht="15.75" customHeight="1">
      <c r="A200" s="3"/>
      <c r="B200" s="3"/>
      <c r="C200" s="3"/>
      <c r="D200" s="3"/>
      <c r="E200" s="3"/>
      <c r="F200" s="3"/>
      <c r="G200" s="3"/>
      <c r="H200" s="3"/>
      <c r="I200" s="3"/>
      <c r="J200" s="3"/>
      <c r="K200" s="3"/>
      <c r="L200" s="3"/>
      <c r="M200" s="3"/>
      <c r="N200" s="3"/>
    </row>
    <row r="201" ht="15.75" customHeight="1">
      <c r="A201" s="3"/>
      <c r="B201" s="3"/>
      <c r="C201" s="3"/>
      <c r="D201" s="3"/>
      <c r="E201" s="3"/>
      <c r="F201" s="3"/>
      <c r="G201" s="3"/>
      <c r="H201" s="3"/>
      <c r="I201" s="3"/>
      <c r="J201" s="3"/>
      <c r="K201" s="3"/>
      <c r="L201" s="3"/>
      <c r="M201" s="3"/>
      <c r="N201" s="3"/>
    </row>
    <row r="202" ht="15.75" customHeight="1">
      <c r="A202" s="3"/>
      <c r="B202" s="3"/>
      <c r="C202" s="3"/>
      <c r="D202" s="3"/>
      <c r="E202" s="3"/>
      <c r="F202" s="3"/>
      <c r="G202" s="3"/>
      <c r="H202" s="3"/>
      <c r="I202" s="3"/>
      <c r="J202" s="3"/>
      <c r="K202" s="3"/>
      <c r="L202" s="3"/>
      <c r="M202" s="3"/>
      <c r="N202" s="3"/>
    </row>
    <row r="203" ht="15.75" customHeight="1">
      <c r="A203" s="3"/>
      <c r="B203" s="3"/>
      <c r="C203" s="3"/>
      <c r="D203" s="3"/>
      <c r="E203" s="3"/>
      <c r="F203" s="3"/>
      <c r="G203" s="3"/>
      <c r="H203" s="3"/>
      <c r="I203" s="3"/>
      <c r="J203" s="3"/>
      <c r="K203" s="3"/>
      <c r="L203" s="3"/>
      <c r="M203" s="3"/>
      <c r="N203" s="3"/>
    </row>
    <row r="204" ht="15.75" customHeight="1">
      <c r="A204" s="3"/>
      <c r="B204" s="3"/>
      <c r="C204" s="3"/>
      <c r="D204" s="3"/>
      <c r="E204" s="3"/>
      <c r="F204" s="3"/>
      <c r="G204" s="3"/>
      <c r="H204" s="3"/>
      <c r="I204" s="3"/>
      <c r="J204" s="3"/>
      <c r="K204" s="3"/>
      <c r="L204" s="3"/>
      <c r="M204" s="3"/>
      <c r="N204" s="3"/>
    </row>
    <row r="205" ht="15.75" customHeight="1">
      <c r="A205" s="3"/>
      <c r="B205" s="3"/>
      <c r="C205" s="3"/>
      <c r="D205" s="3"/>
      <c r="E205" s="3"/>
      <c r="F205" s="3"/>
      <c r="G205" s="3"/>
      <c r="H205" s="3"/>
      <c r="I205" s="3"/>
      <c r="J205" s="3"/>
      <c r="K205" s="3"/>
      <c r="L205" s="3"/>
      <c r="M205" s="3"/>
      <c r="N205" s="3"/>
    </row>
    <row r="206" ht="15.75" customHeight="1">
      <c r="A206" s="3"/>
      <c r="B206" s="3"/>
      <c r="C206" s="3"/>
      <c r="D206" s="3"/>
      <c r="E206" s="3"/>
      <c r="F206" s="3"/>
      <c r="G206" s="3"/>
      <c r="H206" s="3"/>
      <c r="I206" s="3"/>
      <c r="J206" s="3"/>
      <c r="K206" s="3"/>
      <c r="L206" s="3"/>
      <c r="M206" s="3"/>
      <c r="N206" s="3"/>
    </row>
    <row r="207" ht="15.75" customHeight="1">
      <c r="A207" s="3"/>
      <c r="B207" s="3"/>
      <c r="C207" s="3"/>
      <c r="D207" s="3"/>
      <c r="E207" s="3"/>
      <c r="F207" s="3"/>
      <c r="G207" s="3"/>
      <c r="H207" s="3"/>
      <c r="I207" s="3"/>
      <c r="J207" s="3"/>
      <c r="K207" s="3"/>
      <c r="L207" s="3"/>
      <c r="M207" s="3"/>
      <c r="N207" s="3"/>
    </row>
    <row r="208" ht="15.75" customHeight="1">
      <c r="A208" s="3"/>
      <c r="B208" s="3"/>
      <c r="C208" s="3"/>
      <c r="D208" s="3"/>
      <c r="E208" s="3"/>
      <c r="F208" s="3"/>
      <c r="G208" s="3"/>
      <c r="H208" s="3"/>
      <c r="I208" s="3"/>
      <c r="J208" s="3"/>
      <c r="K208" s="3"/>
      <c r="L208" s="3"/>
      <c r="M208" s="3"/>
      <c r="N208" s="3"/>
    </row>
    <row r="209" ht="15.75" customHeight="1">
      <c r="A209" s="3"/>
      <c r="B209" s="3"/>
      <c r="C209" s="3"/>
      <c r="D209" s="3"/>
      <c r="E209" s="3"/>
      <c r="F209" s="3"/>
      <c r="G209" s="3"/>
      <c r="H209" s="3"/>
      <c r="I209" s="3"/>
      <c r="J209" s="3"/>
      <c r="K209" s="3"/>
      <c r="L209" s="3"/>
      <c r="M209" s="3"/>
      <c r="N209" s="3"/>
    </row>
    <row r="210" ht="15.75" customHeight="1">
      <c r="A210" s="3"/>
      <c r="B210" s="3"/>
      <c r="C210" s="3"/>
      <c r="D210" s="3"/>
      <c r="E210" s="3"/>
      <c r="F210" s="3"/>
      <c r="G210" s="3"/>
      <c r="H210" s="3"/>
      <c r="I210" s="3"/>
      <c r="J210" s="3"/>
      <c r="K210" s="3"/>
      <c r="L210" s="3"/>
      <c r="M210" s="3"/>
      <c r="N210" s="3"/>
    </row>
    <row r="211" ht="15.75" customHeight="1">
      <c r="A211" s="3"/>
      <c r="B211" s="3"/>
      <c r="C211" s="3"/>
      <c r="D211" s="3"/>
      <c r="E211" s="3"/>
      <c r="F211" s="3"/>
      <c r="G211" s="3"/>
      <c r="H211" s="3"/>
      <c r="I211" s="3"/>
      <c r="J211" s="3"/>
      <c r="K211" s="3"/>
      <c r="L211" s="3"/>
      <c r="M211" s="3"/>
      <c r="N211" s="3"/>
    </row>
    <row r="212" ht="15.75" customHeight="1">
      <c r="A212" s="3"/>
      <c r="B212" s="3"/>
      <c r="C212" s="3"/>
      <c r="D212" s="3"/>
      <c r="E212" s="3"/>
      <c r="F212" s="3"/>
      <c r="G212" s="3"/>
      <c r="H212" s="3"/>
      <c r="I212" s="3"/>
      <c r="J212" s="3"/>
      <c r="K212" s="3"/>
      <c r="L212" s="3"/>
      <c r="M212" s="3"/>
      <c r="N212" s="3"/>
    </row>
    <row r="213" ht="15.75" customHeight="1">
      <c r="A213" s="3"/>
      <c r="B213" s="3"/>
      <c r="C213" s="3"/>
      <c r="D213" s="3"/>
      <c r="E213" s="3"/>
      <c r="F213" s="3"/>
      <c r="G213" s="3"/>
      <c r="H213" s="3"/>
      <c r="I213" s="3"/>
      <c r="J213" s="3"/>
      <c r="K213" s="3"/>
      <c r="L213" s="3"/>
      <c r="M213" s="3"/>
      <c r="N213" s="3"/>
    </row>
    <row r="214" ht="15.75" customHeight="1">
      <c r="A214" s="3"/>
      <c r="B214" s="3"/>
      <c r="C214" s="3"/>
      <c r="D214" s="3"/>
      <c r="E214" s="3"/>
      <c r="F214" s="3"/>
      <c r="G214" s="3"/>
      <c r="H214" s="3"/>
      <c r="I214" s="3"/>
      <c r="J214" s="3"/>
      <c r="K214" s="3"/>
      <c r="L214" s="3"/>
      <c r="M214" s="3"/>
      <c r="N214" s="3"/>
    </row>
    <row r="215" ht="15.75" customHeight="1">
      <c r="A215" s="3"/>
      <c r="B215" s="3"/>
      <c r="C215" s="3"/>
      <c r="D215" s="3"/>
      <c r="E215" s="3"/>
      <c r="F215" s="3"/>
      <c r="G215" s="3"/>
      <c r="H215" s="3"/>
      <c r="I215" s="3"/>
      <c r="J215" s="3"/>
      <c r="K215" s="3"/>
      <c r="L215" s="3"/>
      <c r="M215" s="3"/>
      <c r="N215" s="3"/>
    </row>
    <row r="216" ht="15.75" customHeight="1">
      <c r="A216" s="3"/>
      <c r="B216" s="3"/>
      <c r="C216" s="3"/>
      <c r="D216" s="3"/>
      <c r="E216" s="3"/>
      <c r="F216" s="3"/>
      <c r="G216" s="3"/>
      <c r="H216" s="3"/>
      <c r="I216" s="3"/>
      <c r="J216" s="3"/>
      <c r="K216" s="3"/>
      <c r="L216" s="3"/>
      <c r="M216" s="3"/>
      <c r="N216" s="3"/>
    </row>
    <row r="217" ht="15.75" customHeight="1">
      <c r="A217" s="3"/>
      <c r="B217" s="3"/>
      <c r="C217" s="3"/>
      <c r="D217" s="3"/>
      <c r="E217" s="3"/>
      <c r="F217" s="3"/>
      <c r="G217" s="3"/>
      <c r="H217" s="3"/>
      <c r="I217" s="3"/>
      <c r="J217" s="3"/>
      <c r="K217" s="3"/>
      <c r="L217" s="3"/>
      <c r="M217" s="3"/>
      <c r="N217" s="3"/>
    </row>
    <row r="218" ht="15.75" customHeight="1">
      <c r="A218" s="3"/>
      <c r="B218" s="3"/>
      <c r="C218" s="3"/>
      <c r="D218" s="3"/>
      <c r="E218" s="3"/>
      <c r="F218" s="3"/>
      <c r="G218" s="3"/>
      <c r="H218" s="3"/>
      <c r="I218" s="3"/>
      <c r="J218" s="3"/>
      <c r="K218" s="3"/>
      <c r="L218" s="3"/>
      <c r="M218" s="3"/>
      <c r="N218" s="3"/>
    </row>
    <row r="219" ht="15.75" customHeight="1">
      <c r="A219" s="3"/>
      <c r="B219" s="3"/>
      <c r="C219" s="3"/>
      <c r="D219" s="3"/>
      <c r="E219" s="3"/>
      <c r="F219" s="3"/>
      <c r="G219" s="3"/>
      <c r="H219" s="3"/>
      <c r="I219" s="3"/>
      <c r="J219" s="3"/>
      <c r="K219" s="3"/>
      <c r="L219" s="3"/>
      <c r="M219" s="3"/>
      <c r="N219" s="3"/>
    </row>
    <row r="220" ht="15.75" customHeight="1">
      <c r="A220" s="3"/>
      <c r="B220" s="3"/>
      <c r="C220" s="3"/>
      <c r="D220" s="3"/>
      <c r="E220" s="3"/>
      <c r="F220" s="3"/>
      <c r="G220" s="3"/>
      <c r="H220" s="3"/>
      <c r="I220" s="3"/>
      <c r="J220" s="3"/>
      <c r="K220" s="3"/>
      <c r="L220" s="3"/>
      <c r="M220" s="3"/>
      <c r="N220" s="3"/>
    </row>
    <row r="221" ht="15.75" customHeight="1">
      <c r="A221" s="3"/>
      <c r="B221" s="3"/>
      <c r="C221" s="3"/>
      <c r="D221" s="3"/>
      <c r="E221" s="3"/>
      <c r="F221" s="3"/>
      <c r="G221" s="3"/>
      <c r="H221" s="3"/>
      <c r="I221" s="3"/>
      <c r="J221" s="3"/>
      <c r="K221" s="3"/>
      <c r="L221" s="3"/>
      <c r="M221" s="3"/>
      <c r="N221" s="3"/>
    </row>
    <row r="222" ht="15.75" customHeight="1">
      <c r="A222" s="3"/>
      <c r="B222" s="3"/>
      <c r="C222" s="3"/>
      <c r="D222" s="3"/>
      <c r="E222" s="3"/>
      <c r="F222" s="3"/>
      <c r="G222" s="3"/>
      <c r="H222" s="3"/>
      <c r="I222" s="3"/>
      <c r="J222" s="3"/>
      <c r="K222" s="3"/>
      <c r="L222" s="3"/>
      <c r="M222" s="3"/>
      <c r="N222" s="3"/>
    </row>
    <row r="223" ht="15.75" customHeight="1">
      <c r="A223" s="3"/>
      <c r="B223" s="3"/>
      <c r="C223" s="3"/>
      <c r="D223" s="3"/>
      <c r="E223" s="3"/>
      <c r="F223" s="3"/>
      <c r="G223" s="3"/>
      <c r="H223" s="3"/>
      <c r="I223" s="3"/>
      <c r="J223" s="3"/>
      <c r="K223" s="3"/>
      <c r="L223" s="3"/>
      <c r="M223" s="3"/>
      <c r="N223" s="3"/>
    </row>
    <row r="224" ht="15.75" customHeight="1">
      <c r="A224" s="3"/>
      <c r="B224" s="3"/>
      <c r="C224" s="3"/>
      <c r="D224" s="3"/>
      <c r="E224" s="3"/>
      <c r="F224" s="3"/>
      <c r="G224" s="3"/>
      <c r="H224" s="3"/>
      <c r="I224" s="3"/>
      <c r="J224" s="3"/>
      <c r="K224" s="3"/>
      <c r="L224" s="3"/>
      <c r="M224" s="3"/>
      <c r="N224" s="3"/>
    </row>
    <row r="225" ht="15.75" customHeight="1">
      <c r="A225" s="3"/>
      <c r="B225" s="3"/>
      <c r="C225" s="3"/>
      <c r="D225" s="3"/>
      <c r="E225" s="3"/>
      <c r="F225" s="3"/>
      <c r="G225" s="3"/>
      <c r="H225" s="3"/>
      <c r="I225" s="3"/>
      <c r="J225" s="3"/>
      <c r="K225" s="3"/>
      <c r="L225" s="3"/>
      <c r="M225" s="3"/>
      <c r="N225" s="3"/>
    </row>
    <row r="226" ht="15.75" customHeight="1">
      <c r="A226" s="3"/>
      <c r="B226" s="3"/>
      <c r="C226" s="3"/>
      <c r="D226" s="3"/>
      <c r="E226" s="3"/>
      <c r="F226" s="3"/>
      <c r="G226" s="3"/>
      <c r="H226" s="3"/>
      <c r="I226" s="3"/>
      <c r="J226" s="3"/>
      <c r="K226" s="3"/>
      <c r="L226" s="3"/>
      <c r="M226" s="3"/>
      <c r="N226" s="3"/>
    </row>
    <row r="227" ht="15.75" customHeight="1">
      <c r="A227" s="3"/>
      <c r="B227" s="3"/>
      <c r="C227" s="3"/>
      <c r="D227" s="3"/>
      <c r="E227" s="3"/>
      <c r="F227" s="3"/>
      <c r="G227" s="3"/>
      <c r="H227" s="3"/>
      <c r="I227" s="3"/>
      <c r="J227" s="3"/>
      <c r="K227" s="3"/>
      <c r="L227" s="3"/>
      <c r="M227" s="3"/>
      <c r="N227" s="3"/>
    </row>
    <row r="228" ht="15.75" customHeight="1">
      <c r="A228" s="3"/>
      <c r="B228" s="3"/>
      <c r="C228" s="3"/>
      <c r="D228" s="3"/>
      <c r="E228" s="3"/>
      <c r="F228" s="3"/>
      <c r="G228" s="3"/>
      <c r="H228" s="3"/>
      <c r="I228" s="3"/>
      <c r="J228" s="3"/>
      <c r="K228" s="3"/>
      <c r="L228" s="3"/>
      <c r="M228" s="3"/>
      <c r="N228" s="3"/>
    </row>
    <row r="229" ht="15.75" customHeight="1">
      <c r="A229" s="3"/>
      <c r="B229" s="3"/>
      <c r="C229" s="3"/>
      <c r="D229" s="3"/>
      <c r="E229" s="3"/>
      <c r="F229" s="3"/>
      <c r="G229" s="3"/>
      <c r="H229" s="3"/>
      <c r="I229" s="3"/>
      <c r="J229" s="3"/>
      <c r="K229" s="3"/>
      <c r="L229" s="3"/>
      <c r="M229" s="3"/>
      <c r="N229" s="3"/>
    </row>
    <row r="230" ht="15.75" customHeight="1">
      <c r="A230" s="3"/>
      <c r="B230" s="3"/>
      <c r="C230" s="3"/>
      <c r="D230" s="3"/>
      <c r="E230" s="3"/>
      <c r="F230" s="3"/>
      <c r="G230" s="3"/>
      <c r="H230" s="3"/>
      <c r="I230" s="3"/>
      <c r="J230" s="3"/>
      <c r="K230" s="3"/>
      <c r="L230" s="3"/>
      <c r="M230" s="3"/>
      <c r="N230" s="3"/>
    </row>
    <row r="231" ht="15.75" customHeight="1">
      <c r="A231" s="3"/>
      <c r="B231" s="3"/>
      <c r="C231" s="3"/>
      <c r="D231" s="3"/>
      <c r="E231" s="3"/>
      <c r="F231" s="3"/>
      <c r="G231" s="3"/>
      <c r="H231" s="3"/>
      <c r="I231" s="3"/>
      <c r="J231" s="3"/>
      <c r="K231" s="3"/>
      <c r="L231" s="3"/>
      <c r="M231" s="3"/>
      <c r="N231" s="3"/>
    </row>
    <row r="232" ht="15.75" customHeight="1">
      <c r="A232" s="3"/>
      <c r="B232" s="3"/>
      <c r="C232" s="3"/>
      <c r="D232" s="3"/>
      <c r="E232" s="3"/>
      <c r="F232" s="3"/>
      <c r="G232" s="3"/>
      <c r="H232" s="3"/>
      <c r="I232" s="3"/>
      <c r="J232" s="3"/>
      <c r="K232" s="3"/>
      <c r="L232" s="3"/>
      <c r="M232" s="3"/>
      <c r="N232" s="3"/>
    </row>
    <row r="233" ht="15.75" customHeight="1">
      <c r="A233" s="3"/>
      <c r="B233" s="3"/>
      <c r="C233" s="3"/>
      <c r="D233" s="3"/>
      <c r="E233" s="3"/>
      <c r="F233" s="3"/>
      <c r="G233" s="3"/>
      <c r="H233" s="3"/>
      <c r="I233" s="3"/>
      <c r="J233" s="3"/>
      <c r="K233" s="3"/>
      <c r="L233" s="3"/>
      <c r="M233" s="3"/>
      <c r="N233" s="3"/>
    </row>
    <row r="234" ht="15.75" customHeight="1">
      <c r="A234" s="3"/>
      <c r="B234" s="3"/>
      <c r="C234" s="3"/>
      <c r="D234" s="3"/>
      <c r="E234" s="3"/>
      <c r="F234" s="3"/>
      <c r="G234" s="3"/>
      <c r="H234" s="3"/>
      <c r="I234" s="3"/>
      <c r="J234" s="3"/>
      <c r="K234" s="3"/>
      <c r="L234" s="3"/>
      <c r="M234" s="3"/>
      <c r="N234" s="3"/>
    </row>
    <row r="235" ht="15.75" customHeight="1">
      <c r="A235" s="3"/>
      <c r="B235" s="3"/>
      <c r="C235" s="3"/>
      <c r="D235" s="3"/>
      <c r="E235" s="3"/>
      <c r="F235" s="3"/>
      <c r="G235" s="3"/>
      <c r="H235" s="3"/>
      <c r="I235" s="3"/>
      <c r="J235" s="3"/>
      <c r="K235" s="3"/>
      <c r="L235" s="3"/>
      <c r="M235" s="3"/>
      <c r="N235" s="3"/>
    </row>
    <row r="236" ht="15.75" customHeight="1">
      <c r="A236" s="3"/>
      <c r="B236" s="3"/>
      <c r="C236" s="3"/>
      <c r="D236" s="3"/>
      <c r="E236" s="3"/>
      <c r="F236" s="3"/>
      <c r="G236" s="3"/>
      <c r="H236" s="3"/>
      <c r="I236" s="3"/>
      <c r="J236" s="3"/>
      <c r="K236" s="3"/>
      <c r="L236" s="3"/>
      <c r="M236" s="3"/>
      <c r="N236" s="3"/>
    </row>
    <row r="237" ht="15.75" customHeight="1">
      <c r="A237" s="3"/>
      <c r="B237" s="3"/>
      <c r="C237" s="3"/>
      <c r="D237" s="3"/>
      <c r="E237" s="3"/>
      <c r="F237" s="3"/>
      <c r="G237" s="3"/>
      <c r="H237" s="3"/>
      <c r="I237" s="3"/>
      <c r="J237" s="3"/>
      <c r="K237" s="3"/>
      <c r="L237" s="3"/>
      <c r="M237" s="3"/>
      <c r="N237" s="3"/>
    </row>
    <row r="238" ht="15.75" customHeight="1">
      <c r="A238" s="3"/>
      <c r="B238" s="3"/>
      <c r="C238" s="3"/>
      <c r="D238" s="3"/>
      <c r="E238" s="3"/>
      <c r="F238" s="3"/>
      <c r="G238" s="3"/>
      <c r="H238" s="3"/>
      <c r="I238" s="3"/>
      <c r="J238" s="3"/>
      <c r="K238" s="3"/>
      <c r="L238" s="3"/>
      <c r="M238" s="3"/>
      <c r="N238" s="3"/>
    </row>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G2:G4"/>
    <mergeCell ref="H2:H4"/>
    <mergeCell ref="B7:D7"/>
    <mergeCell ref="B24:D24"/>
  </mergeCells>
  <hyperlinks>
    <hyperlink r:id="rId1" ref="F2"/>
    <hyperlink r:id="rId2" ref="F3"/>
    <hyperlink r:id="rId3" ref="F4"/>
  </hyperlinks>
  <drawing r:id="rId4"/>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outlinePr summaryBelow="0" summaryRight="0"/>
  </sheetPr>
  <sheetViews>
    <sheetView workbookViewId="0"/>
  </sheetViews>
  <sheetFormatPr customHeight="1" defaultColWidth="14.43" defaultRowHeight="15.0"/>
  <cols>
    <col customWidth="1" min="1" max="4" width="14.43"/>
    <col customWidth="1" min="5" max="5" width="15.43"/>
  </cols>
  <sheetData>
    <row r="1">
      <c r="A1" s="383" t="s">
        <v>307</v>
      </c>
    </row>
    <row r="2">
      <c r="A2" s="79"/>
    </row>
    <row r="3">
      <c r="A3" s="79"/>
    </row>
    <row r="4">
      <c r="A4" s="404"/>
      <c r="B4" s="406" t="s">
        <v>308</v>
      </c>
      <c r="C4" s="61"/>
      <c r="D4" s="406" t="s">
        <v>311</v>
      </c>
      <c r="E4" s="61"/>
      <c r="F4" s="406" t="s">
        <v>312</v>
      </c>
      <c r="G4" s="61"/>
      <c r="H4" s="406" t="s">
        <v>39</v>
      </c>
      <c r="I4" s="61"/>
      <c r="J4" s="79"/>
      <c r="K4" s="79"/>
      <c r="L4" s="79"/>
      <c r="M4" s="79"/>
      <c r="N4" s="79"/>
      <c r="O4" s="79"/>
      <c r="P4" s="79"/>
      <c r="Q4" s="79"/>
      <c r="R4" s="79"/>
      <c r="S4" s="79"/>
      <c r="T4" s="79"/>
      <c r="U4" s="79"/>
    </row>
    <row r="5">
      <c r="A5" s="404"/>
      <c r="B5" s="410" t="s">
        <v>313</v>
      </c>
      <c r="C5" s="410" t="s">
        <v>321</v>
      </c>
      <c r="D5" s="410" t="s">
        <v>313</v>
      </c>
      <c r="E5" s="410" t="s">
        <v>321</v>
      </c>
      <c r="F5" s="410" t="s">
        <v>313</v>
      </c>
      <c r="G5" s="410" t="s">
        <v>321</v>
      </c>
      <c r="H5" s="410" t="s">
        <v>313</v>
      </c>
      <c r="I5" s="410" t="s">
        <v>321</v>
      </c>
      <c r="J5" s="79"/>
      <c r="K5" s="79"/>
      <c r="L5" s="79"/>
      <c r="M5" s="79"/>
      <c r="N5" s="79"/>
      <c r="O5" s="79"/>
      <c r="P5" s="79"/>
      <c r="Q5" s="79"/>
      <c r="R5" s="79"/>
      <c r="S5" s="79"/>
      <c r="T5" s="79"/>
      <c r="U5" s="79"/>
    </row>
    <row r="6">
      <c r="A6" s="412" t="s">
        <v>57</v>
      </c>
      <c r="B6" s="414"/>
      <c r="C6" s="416"/>
      <c r="D6" s="414"/>
      <c r="E6" s="417"/>
      <c r="F6" s="414"/>
      <c r="G6" s="417"/>
      <c r="H6" s="414"/>
      <c r="I6" s="417"/>
    </row>
    <row r="7">
      <c r="A7" s="412" t="s">
        <v>56</v>
      </c>
      <c r="B7" s="414"/>
      <c r="C7" s="416"/>
      <c r="D7" s="414"/>
      <c r="E7" s="417"/>
      <c r="F7" s="414"/>
      <c r="G7" s="417"/>
      <c r="H7" s="414"/>
      <c r="I7" s="417"/>
    </row>
    <row r="8">
      <c r="A8" s="412" t="s">
        <v>55</v>
      </c>
      <c r="B8" s="414"/>
      <c r="C8" s="416"/>
      <c r="D8" s="414"/>
      <c r="E8" s="417"/>
      <c r="F8" s="414"/>
      <c r="G8" s="417"/>
      <c r="H8" s="414"/>
      <c r="I8" s="417"/>
    </row>
    <row r="9">
      <c r="A9" s="412" t="s">
        <v>54</v>
      </c>
      <c r="B9" s="414"/>
      <c r="C9" s="416"/>
      <c r="D9" s="414"/>
      <c r="E9" s="417"/>
      <c r="F9" s="414"/>
      <c r="G9" s="417"/>
      <c r="H9" s="414"/>
      <c r="I9" s="417"/>
    </row>
    <row r="10">
      <c r="A10" s="412" t="s">
        <v>51</v>
      </c>
      <c r="B10" s="414"/>
      <c r="C10" s="416"/>
      <c r="D10" s="414"/>
      <c r="E10" s="417"/>
      <c r="F10" s="414"/>
      <c r="G10" s="417"/>
      <c r="H10" s="414"/>
      <c r="I10" s="417"/>
    </row>
    <row r="11">
      <c r="A11" s="79"/>
    </row>
    <row r="12">
      <c r="A12" s="79"/>
    </row>
    <row r="13">
      <c r="A13" s="79"/>
    </row>
    <row r="14">
      <c r="A14" s="79"/>
      <c r="D14" s="418"/>
    </row>
    <row r="15">
      <c r="A15" s="79"/>
    </row>
    <row r="16">
      <c r="A16" s="79"/>
    </row>
    <row r="17">
      <c r="A17" s="79"/>
    </row>
    <row r="18">
      <c r="A18" s="79"/>
    </row>
    <row r="19">
      <c r="A19" s="79"/>
    </row>
    <row r="20" ht="15.75" customHeight="1">
      <c r="A20" s="79"/>
    </row>
    <row r="21" ht="15.75" customHeight="1">
      <c r="A21" s="79"/>
    </row>
    <row r="22" ht="15.75" customHeight="1">
      <c r="A22" s="79"/>
    </row>
    <row r="23" ht="15.75" customHeight="1">
      <c r="A23" s="79"/>
    </row>
    <row r="24" ht="15.75" customHeight="1">
      <c r="A24" s="79"/>
    </row>
    <row r="25" ht="15.75" customHeight="1">
      <c r="A25" s="79"/>
    </row>
    <row r="26" ht="15.75" customHeight="1">
      <c r="A26" s="79"/>
    </row>
    <row r="27" ht="15.75" customHeight="1">
      <c r="A27" s="79"/>
    </row>
    <row r="28" ht="15.75" customHeight="1">
      <c r="A28" s="79"/>
    </row>
    <row r="29" ht="15.75" customHeight="1">
      <c r="A29" s="79"/>
    </row>
    <row r="30" ht="15.75" customHeight="1">
      <c r="A30" s="79"/>
    </row>
    <row r="31" ht="15.75" customHeight="1">
      <c r="A31" s="79"/>
    </row>
    <row r="32" ht="15.75" customHeight="1">
      <c r="A32" s="79"/>
    </row>
    <row r="33" ht="15.75" customHeight="1">
      <c r="A33" s="79"/>
    </row>
    <row r="34" ht="15.75" customHeight="1">
      <c r="A34" s="79"/>
    </row>
    <row r="35" ht="15.75" customHeight="1">
      <c r="A35" s="79"/>
    </row>
    <row r="36" ht="15.75" customHeight="1">
      <c r="A36" s="79"/>
    </row>
    <row r="37" ht="15.75" customHeight="1">
      <c r="A37" s="79"/>
    </row>
    <row r="38" ht="15.75" customHeight="1">
      <c r="A38" s="79"/>
    </row>
    <row r="39" ht="15.75" customHeight="1">
      <c r="A39" s="79"/>
    </row>
    <row r="40" ht="15.75" customHeight="1">
      <c r="A40" s="79"/>
    </row>
    <row r="41" ht="15.75" customHeight="1">
      <c r="A41" s="79"/>
    </row>
    <row r="42" ht="15.75" customHeight="1">
      <c r="A42" s="79"/>
    </row>
    <row r="43" ht="15.75" customHeight="1">
      <c r="A43" s="79"/>
    </row>
    <row r="44" ht="15.75" customHeight="1">
      <c r="A44" s="79"/>
    </row>
    <row r="45" ht="15.75" customHeight="1">
      <c r="A45" s="79"/>
    </row>
    <row r="46" ht="15.75" customHeight="1">
      <c r="A46" s="79"/>
    </row>
    <row r="47" ht="15.75" customHeight="1">
      <c r="A47" s="79"/>
    </row>
    <row r="48" ht="15.75" customHeight="1">
      <c r="A48" s="79"/>
    </row>
    <row r="49" ht="15.75" customHeight="1">
      <c r="A49" s="79"/>
    </row>
    <row r="50" ht="15.75" customHeight="1">
      <c r="A50" s="79"/>
    </row>
    <row r="51" ht="15.75" customHeight="1">
      <c r="A51" s="79"/>
    </row>
    <row r="52" ht="15.75" customHeight="1">
      <c r="A52" s="79"/>
    </row>
    <row r="53" ht="15.75" customHeight="1">
      <c r="A53" s="79"/>
    </row>
    <row r="54" ht="15.75" customHeight="1">
      <c r="A54" s="79"/>
    </row>
    <row r="55" ht="15.75" customHeight="1">
      <c r="A55" s="79"/>
    </row>
    <row r="56" ht="15.75" customHeight="1">
      <c r="A56" s="79"/>
    </row>
    <row r="57" ht="15.75" customHeight="1">
      <c r="A57" s="79"/>
    </row>
    <row r="58" ht="15.75" customHeight="1">
      <c r="A58" s="79"/>
    </row>
    <row r="59" ht="15.75" customHeight="1">
      <c r="A59" s="79"/>
    </row>
    <row r="60" ht="15.75" customHeight="1">
      <c r="A60" s="79"/>
    </row>
    <row r="61" ht="15.75" customHeight="1">
      <c r="A61" s="79"/>
    </row>
    <row r="62" ht="15.75" customHeight="1">
      <c r="A62" s="79"/>
    </row>
    <row r="63" ht="15.75" customHeight="1">
      <c r="A63" s="79"/>
    </row>
    <row r="64" ht="15.75" customHeight="1">
      <c r="A64" s="79"/>
    </row>
    <row r="65" ht="15.75" customHeight="1">
      <c r="A65" s="79"/>
    </row>
    <row r="66" ht="15.75" customHeight="1">
      <c r="A66" s="79"/>
    </row>
    <row r="67" ht="15.75" customHeight="1">
      <c r="A67" s="79"/>
    </row>
    <row r="68" ht="15.75" customHeight="1">
      <c r="A68" s="79"/>
    </row>
    <row r="69" ht="15.75" customHeight="1">
      <c r="A69" s="79"/>
    </row>
    <row r="70" ht="15.75" customHeight="1">
      <c r="A70" s="79"/>
    </row>
    <row r="71" ht="15.75" customHeight="1">
      <c r="A71" s="79"/>
    </row>
    <row r="72" ht="15.75" customHeight="1">
      <c r="A72" s="79"/>
    </row>
    <row r="73" ht="15.75" customHeight="1">
      <c r="A73" s="79"/>
    </row>
    <row r="74" ht="15.75" customHeight="1">
      <c r="A74" s="79"/>
    </row>
    <row r="75" ht="15.75" customHeight="1">
      <c r="A75" s="79"/>
    </row>
    <row r="76" ht="15.75" customHeight="1">
      <c r="A76" s="79"/>
    </row>
    <row r="77" ht="15.75" customHeight="1">
      <c r="A77" s="79"/>
    </row>
    <row r="78" ht="15.75" customHeight="1">
      <c r="A78" s="79"/>
    </row>
    <row r="79" ht="15.75" customHeight="1">
      <c r="A79" s="79"/>
    </row>
    <row r="80" ht="15.75" customHeight="1">
      <c r="A80" s="79"/>
    </row>
    <row r="81" ht="15.75" customHeight="1">
      <c r="A81" s="79"/>
    </row>
    <row r="82" ht="15.75" customHeight="1">
      <c r="A82" s="79"/>
    </row>
    <row r="83" ht="15.75" customHeight="1">
      <c r="A83" s="79"/>
    </row>
    <row r="84" ht="15.75" customHeight="1">
      <c r="A84" s="79"/>
    </row>
    <row r="85" ht="15.75" customHeight="1">
      <c r="A85" s="79"/>
    </row>
    <row r="86" ht="15.75" customHeight="1">
      <c r="A86" s="79"/>
    </row>
    <row r="87" ht="15.75" customHeight="1">
      <c r="A87" s="79"/>
    </row>
    <row r="88" ht="15.75" customHeight="1">
      <c r="A88" s="79"/>
    </row>
    <row r="89" ht="15.75" customHeight="1">
      <c r="A89" s="79"/>
    </row>
    <row r="90" ht="15.75" customHeight="1">
      <c r="A90" s="79"/>
    </row>
    <row r="91" ht="15.75" customHeight="1">
      <c r="A91" s="79"/>
    </row>
    <row r="92" ht="15.75" customHeight="1">
      <c r="A92" s="79"/>
    </row>
    <row r="93" ht="15.75" customHeight="1">
      <c r="A93" s="79"/>
    </row>
    <row r="94" ht="15.75" customHeight="1">
      <c r="A94" s="79"/>
    </row>
    <row r="95" ht="15.75" customHeight="1">
      <c r="A95" s="79"/>
    </row>
    <row r="96" ht="15.75" customHeight="1">
      <c r="A96" s="79"/>
    </row>
    <row r="97" ht="15.75" customHeight="1">
      <c r="A97" s="79"/>
    </row>
    <row r="98" ht="15.75" customHeight="1">
      <c r="A98" s="79"/>
    </row>
    <row r="99" ht="15.75" customHeight="1">
      <c r="A99" s="79"/>
    </row>
    <row r="100" ht="15.75" customHeight="1">
      <c r="A100" s="79"/>
    </row>
    <row r="101" ht="15.75" customHeight="1">
      <c r="A101" s="79"/>
    </row>
    <row r="102" ht="15.75" customHeight="1">
      <c r="A102" s="79"/>
    </row>
    <row r="103" ht="15.75" customHeight="1">
      <c r="A103" s="79"/>
    </row>
    <row r="104" ht="15.75" customHeight="1">
      <c r="A104" s="79"/>
    </row>
    <row r="105" ht="15.75" customHeight="1">
      <c r="A105" s="79"/>
    </row>
    <row r="106" ht="15.75" customHeight="1">
      <c r="A106" s="79"/>
    </row>
    <row r="107" ht="15.75" customHeight="1">
      <c r="A107" s="79"/>
    </row>
    <row r="108" ht="15.75" customHeight="1">
      <c r="A108" s="79"/>
    </row>
    <row r="109" ht="15.75" customHeight="1">
      <c r="A109" s="79"/>
    </row>
    <row r="110" ht="15.75" customHeight="1">
      <c r="A110" s="79"/>
    </row>
    <row r="111" ht="15.75" customHeight="1">
      <c r="A111" s="79"/>
    </row>
    <row r="112" ht="15.75" customHeight="1">
      <c r="A112" s="79"/>
    </row>
    <row r="113" ht="15.75" customHeight="1">
      <c r="A113" s="79"/>
    </row>
    <row r="114" ht="15.75" customHeight="1">
      <c r="A114" s="79"/>
    </row>
    <row r="115" ht="15.75" customHeight="1">
      <c r="A115" s="79"/>
    </row>
    <row r="116" ht="15.75" customHeight="1">
      <c r="A116" s="79"/>
    </row>
    <row r="117" ht="15.75" customHeight="1">
      <c r="A117" s="79"/>
    </row>
    <row r="118" ht="15.75" customHeight="1">
      <c r="A118" s="79"/>
    </row>
    <row r="119" ht="15.75" customHeight="1">
      <c r="A119" s="79"/>
    </row>
    <row r="120" ht="15.75" customHeight="1">
      <c r="A120" s="79"/>
    </row>
    <row r="121" ht="15.75" customHeight="1">
      <c r="A121" s="79"/>
    </row>
    <row r="122" ht="15.75" customHeight="1">
      <c r="A122" s="79"/>
    </row>
    <row r="123" ht="15.75" customHeight="1">
      <c r="A123" s="79"/>
    </row>
    <row r="124" ht="15.75" customHeight="1">
      <c r="A124" s="79"/>
    </row>
    <row r="125" ht="15.75" customHeight="1">
      <c r="A125" s="79"/>
    </row>
    <row r="126" ht="15.75" customHeight="1">
      <c r="A126" s="79"/>
    </row>
    <row r="127" ht="15.75" customHeight="1">
      <c r="A127" s="79"/>
    </row>
    <row r="128" ht="15.75" customHeight="1">
      <c r="A128" s="79"/>
    </row>
    <row r="129" ht="15.75" customHeight="1">
      <c r="A129" s="79"/>
    </row>
    <row r="130" ht="15.75" customHeight="1">
      <c r="A130" s="79"/>
    </row>
    <row r="131" ht="15.75" customHeight="1">
      <c r="A131" s="79"/>
    </row>
    <row r="132" ht="15.75" customHeight="1">
      <c r="A132" s="79"/>
    </row>
    <row r="133" ht="15.75" customHeight="1">
      <c r="A133" s="79"/>
    </row>
    <row r="134" ht="15.75" customHeight="1">
      <c r="A134" s="79"/>
    </row>
    <row r="135" ht="15.75" customHeight="1">
      <c r="A135" s="79"/>
    </row>
    <row r="136" ht="15.75" customHeight="1">
      <c r="A136" s="79"/>
    </row>
    <row r="137" ht="15.75" customHeight="1">
      <c r="A137" s="79"/>
    </row>
    <row r="138" ht="15.75" customHeight="1">
      <c r="A138" s="79"/>
    </row>
    <row r="139" ht="15.75" customHeight="1">
      <c r="A139" s="79"/>
    </row>
    <row r="140" ht="15.75" customHeight="1">
      <c r="A140" s="79"/>
    </row>
    <row r="141" ht="15.75" customHeight="1">
      <c r="A141" s="79"/>
    </row>
    <row r="142" ht="15.75" customHeight="1">
      <c r="A142" s="79"/>
    </row>
    <row r="143" ht="15.75" customHeight="1">
      <c r="A143" s="79"/>
    </row>
    <row r="144" ht="15.75" customHeight="1">
      <c r="A144" s="79"/>
    </row>
    <row r="145" ht="15.75" customHeight="1">
      <c r="A145" s="79"/>
    </row>
    <row r="146" ht="15.75" customHeight="1">
      <c r="A146" s="79"/>
    </row>
    <row r="147" ht="15.75" customHeight="1">
      <c r="A147" s="79"/>
    </row>
    <row r="148" ht="15.75" customHeight="1">
      <c r="A148" s="79"/>
    </row>
    <row r="149" ht="15.75" customHeight="1">
      <c r="A149" s="79"/>
    </row>
    <row r="150" ht="15.75" customHeight="1">
      <c r="A150" s="79"/>
    </row>
    <row r="151" ht="15.75" customHeight="1">
      <c r="A151" s="79"/>
    </row>
    <row r="152" ht="15.75" customHeight="1">
      <c r="A152" s="79"/>
    </row>
    <row r="153" ht="15.75" customHeight="1">
      <c r="A153" s="79"/>
    </row>
    <row r="154" ht="15.75" customHeight="1">
      <c r="A154" s="79"/>
    </row>
    <row r="155" ht="15.75" customHeight="1">
      <c r="A155" s="79"/>
    </row>
    <row r="156" ht="15.75" customHeight="1">
      <c r="A156" s="79"/>
    </row>
    <row r="157" ht="15.75" customHeight="1">
      <c r="A157" s="79"/>
    </row>
    <row r="158" ht="15.75" customHeight="1">
      <c r="A158" s="79"/>
    </row>
    <row r="159" ht="15.75" customHeight="1">
      <c r="A159" s="79"/>
    </row>
    <row r="160" ht="15.75" customHeight="1">
      <c r="A160" s="79"/>
    </row>
    <row r="161" ht="15.75" customHeight="1">
      <c r="A161" s="79"/>
    </row>
    <row r="162" ht="15.75" customHeight="1">
      <c r="A162" s="79"/>
    </row>
    <row r="163" ht="15.75" customHeight="1">
      <c r="A163" s="79"/>
    </row>
    <row r="164" ht="15.75" customHeight="1">
      <c r="A164" s="79"/>
    </row>
    <row r="165" ht="15.75" customHeight="1">
      <c r="A165" s="79"/>
    </row>
    <row r="166" ht="15.75" customHeight="1">
      <c r="A166" s="79"/>
    </row>
    <row r="167" ht="15.75" customHeight="1">
      <c r="A167" s="79"/>
    </row>
    <row r="168" ht="15.75" customHeight="1">
      <c r="A168" s="79"/>
    </row>
    <row r="169" ht="15.75" customHeight="1">
      <c r="A169" s="79"/>
    </row>
    <row r="170" ht="15.75" customHeight="1">
      <c r="A170" s="79"/>
    </row>
    <row r="171" ht="15.75" customHeight="1">
      <c r="A171" s="79"/>
    </row>
    <row r="172" ht="15.75" customHeight="1">
      <c r="A172" s="79"/>
    </row>
    <row r="173" ht="15.75" customHeight="1">
      <c r="A173" s="79"/>
    </row>
    <row r="174" ht="15.75" customHeight="1">
      <c r="A174" s="79"/>
    </row>
    <row r="175" ht="15.75" customHeight="1">
      <c r="A175" s="79"/>
    </row>
    <row r="176" ht="15.75" customHeight="1">
      <c r="A176" s="79"/>
    </row>
    <row r="177" ht="15.75" customHeight="1">
      <c r="A177" s="79"/>
    </row>
    <row r="178" ht="15.75" customHeight="1">
      <c r="A178" s="79"/>
    </row>
    <row r="179" ht="15.75" customHeight="1">
      <c r="A179" s="79"/>
    </row>
    <row r="180" ht="15.75" customHeight="1">
      <c r="A180" s="79"/>
    </row>
    <row r="181" ht="15.75" customHeight="1">
      <c r="A181" s="79"/>
    </row>
    <row r="182" ht="15.75" customHeight="1">
      <c r="A182" s="79"/>
    </row>
    <row r="183" ht="15.75" customHeight="1">
      <c r="A183" s="79"/>
    </row>
    <row r="184" ht="15.75" customHeight="1">
      <c r="A184" s="79"/>
    </row>
    <row r="185" ht="15.75" customHeight="1">
      <c r="A185" s="79"/>
    </row>
    <row r="186" ht="15.75" customHeight="1">
      <c r="A186" s="79"/>
    </row>
    <row r="187" ht="15.75" customHeight="1">
      <c r="A187" s="79"/>
    </row>
    <row r="188" ht="15.75" customHeight="1">
      <c r="A188" s="79"/>
    </row>
    <row r="189" ht="15.75" customHeight="1">
      <c r="A189" s="79"/>
    </row>
    <row r="190" ht="15.75" customHeight="1">
      <c r="A190" s="79"/>
    </row>
    <row r="191" ht="15.75" customHeight="1">
      <c r="A191" s="79"/>
    </row>
    <row r="192" ht="15.75" customHeight="1">
      <c r="A192" s="79"/>
    </row>
    <row r="193" ht="15.75" customHeight="1">
      <c r="A193" s="79"/>
    </row>
    <row r="194" ht="15.75" customHeight="1">
      <c r="A194" s="79"/>
    </row>
    <row r="195" ht="15.75" customHeight="1">
      <c r="A195" s="79"/>
    </row>
    <row r="196" ht="15.75" customHeight="1">
      <c r="A196" s="79"/>
    </row>
    <row r="197" ht="15.75" customHeight="1">
      <c r="A197" s="79"/>
    </row>
    <row r="198" ht="15.75" customHeight="1">
      <c r="A198" s="79"/>
    </row>
    <row r="199" ht="15.75" customHeight="1">
      <c r="A199" s="79"/>
    </row>
    <row r="200" ht="15.75" customHeight="1">
      <c r="A200" s="79"/>
    </row>
    <row r="201" ht="15.75" customHeight="1">
      <c r="A201" s="79"/>
    </row>
    <row r="202" ht="15.75" customHeight="1">
      <c r="A202" s="79"/>
    </row>
    <row r="203" ht="15.75" customHeight="1">
      <c r="A203" s="79"/>
    </row>
    <row r="204" ht="15.75" customHeight="1">
      <c r="A204" s="79"/>
    </row>
    <row r="205" ht="15.75" customHeight="1">
      <c r="A205" s="79"/>
    </row>
    <row r="206" ht="15.75" customHeight="1">
      <c r="A206" s="79"/>
    </row>
    <row r="207" ht="15.75" customHeight="1">
      <c r="A207" s="79"/>
    </row>
    <row r="208" ht="15.75" customHeight="1">
      <c r="A208" s="79"/>
    </row>
    <row r="209" ht="15.75" customHeight="1">
      <c r="A209" s="79"/>
    </row>
    <row r="210" ht="15.75" customHeight="1">
      <c r="A210" s="79"/>
    </row>
    <row r="211" ht="15.75" customHeight="1">
      <c r="A211" s="79"/>
    </row>
    <row r="212" ht="15.75" customHeight="1">
      <c r="A212" s="79"/>
    </row>
    <row r="213" ht="15.75" customHeight="1">
      <c r="A213" s="79"/>
    </row>
    <row r="214" ht="15.75" customHeight="1">
      <c r="A214" s="79"/>
    </row>
    <row r="215" ht="15.75" customHeight="1">
      <c r="A215" s="79"/>
    </row>
    <row r="216" ht="15.75" customHeight="1">
      <c r="A216" s="79"/>
    </row>
    <row r="217" ht="15.75" customHeight="1">
      <c r="A217" s="79"/>
    </row>
    <row r="218" ht="15.75" customHeight="1">
      <c r="A218" s="79"/>
    </row>
    <row r="219" ht="15.75" customHeight="1">
      <c r="A219" s="79"/>
    </row>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4">
    <mergeCell ref="B4:C4"/>
    <mergeCell ref="D4:E4"/>
    <mergeCell ref="F4:G4"/>
    <mergeCell ref="H4:I4"/>
  </mergeCells>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14.43"/>
    <col customWidth="1" min="2" max="25" width="10.71"/>
  </cols>
  <sheetData>
    <row r="1" ht="13.5" customHeight="1">
      <c r="A1" s="63"/>
      <c r="B1" s="63"/>
      <c r="C1" s="63"/>
      <c r="D1" s="63"/>
      <c r="E1" s="63"/>
      <c r="F1" s="383" t="s">
        <v>277</v>
      </c>
      <c r="G1" s="63"/>
      <c r="H1" s="63"/>
      <c r="I1" s="63"/>
      <c r="J1" s="63"/>
      <c r="K1" s="63"/>
      <c r="L1" s="63"/>
      <c r="M1" s="63"/>
      <c r="N1" s="63"/>
      <c r="O1" s="63"/>
      <c r="P1" s="63"/>
      <c r="Q1" s="63"/>
      <c r="R1" s="63"/>
      <c r="S1" s="63"/>
      <c r="T1" s="63"/>
      <c r="U1" s="63"/>
      <c r="V1" s="63"/>
      <c r="W1" s="63"/>
      <c r="X1" s="63"/>
      <c r="Y1" s="63"/>
    </row>
    <row r="2" ht="13.5" customHeight="1">
      <c r="A2" s="33" t="s">
        <v>354</v>
      </c>
    </row>
    <row r="3" ht="13.5" customHeight="1">
      <c r="A3" s="33" t="s">
        <v>40</v>
      </c>
      <c r="B3" s="385">
        <v>0.6</v>
      </c>
      <c r="G3" s="376"/>
    </row>
    <row r="4" ht="13.5" customHeight="1">
      <c r="A4" s="33" t="s">
        <v>30</v>
      </c>
      <c r="B4" s="385">
        <v>0.4</v>
      </c>
    </row>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outlinePr summaryBelow="0" summaryRight="0"/>
    <pageSetUpPr/>
  </sheetPr>
  <sheetViews>
    <sheetView workbookViewId="0"/>
  </sheetViews>
  <sheetFormatPr customHeight="1" defaultColWidth="14.43" defaultRowHeight="15.0"/>
  <cols>
    <col customWidth="1" min="1" max="1" width="17.43"/>
    <col customWidth="1" min="2" max="3" width="14.43"/>
    <col customWidth="1" min="4" max="4" width="26.43"/>
    <col customWidth="1" min="5" max="6" width="14.43"/>
  </cols>
  <sheetData>
    <row r="1" ht="14.25" customHeight="1">
      <c r="A1" s="1" t="s">
        <v>31</v>
      </c>
      <c r="B1" s="1" t="s">
        <v>1</v>
      </c>
      <c r="C1" s="1" t="s">
        <v>2</v>
      </c>
      <c r="D1" s="1" t="s">
        <v>4</v>
      </c>
      <c r="E1" s="1" t="s">
        <v>5</v>
      </c>
      <c r="F1" s="1" t="s">
        <v>6</v>
      </c>
      <c r="G1" s="1" t="s">
        <v>7</v>
      </c>
      <c r="H1" s="1" t="s">
        <v>8</v>
      </c>
      <c r="I1" s="29"/>
    </row>
    <row r="2" ht="169.5" customHeight="1">
      <c r="A2" s="91" t="s">
        <v>84</v>
      </c>
      <c r="B2" s="91" t="s">
        <v>85</v>
      </c>
      <c r="C2" s="92" t="s">
        <v>86</v>
      </c>
      <c r="D2" s="92" t="s">
        <v>87</v>
      </c>
      <c r="E2" s="93" t="s">
        <v>12</v>
      </c>
      <c r="F2" s="8" t="s">
        <v>88</v>
      </c>
      <c r="G2" s="94" t="s">
        <v>89</v>
      </c>
      <c r="H2" s="92" t="s">
        <v>90</v>
      </c>
      <c r="I2" s="39"/>
      <c r="J2" s="39"/>
      <c r="K2" s="39"/>
      <c r="L2" s="39"/>
      <c r="M2" s="39"/>
      <c r="N2" s="39"/>
      <c r="O2" s="39"/>
      <c r="P2" s="39"/>
    </row>
    <row r="3" ht="15.0" customHeight="1">
      <c r="A3" s="63"/>
      <c r="B3" s="63"/>
      <c r="C3" s="63"/>
      <c r="D3" s="63"/>
      <c r="E3" s="63"/>
      <c r="F3" s="63"/>
      <c r="G3" s="63"/>
      <c r="H3" s="63"/>
      <c r="I3" s="63"/>
      <c r="J3" s="63"/>
      <c r="K3" s="63"/>
      <c r="L3" s="63"/>
      <c r="M3" s="63"/>
      <c r="N3" s="63"/>
      <c r="O3" s="63"/>
      <c r="P3" s="63"/>
      <c r="Q3" s="63"/>
      <c r="R3" s="63"/>
      <c r="S3" s="63"/>
      <c r="T3" s="63"/>
      <c r="U3" s="63"/>
      <c r="V3" s="63"/>
      <c r="W3" s="63"/>
      <c r="X3" s="63"/>
      <c r="Y3" s="63"/>
      <c r="Z3" s="63"/>
    </row>
    <row r="4" ht="15.0" customHeight="1">
      <c r="A4" s="95" t="s">
        <v>91</v>
      </c>
      <c r="B4" s="59"/>
      <c r="C4" s="59"/>
      <c r="D4" s="59"/>
      <c r="E4" s="96" t="s">
        <v>92</v>
      </c>
      <c r="F4" s="59"/>
      <c r="G4" s="59"/>
      <c r="H4" s="61"/>
      <c r="I4" s="97" t="s">
        <v>93</v>
      </c>
      <c r="J4" s="59"/>
      <c r="K4" s="59"/>
      <c r="L4" s="61"/>
      <c r="M4" s="98" t="s">
        <v>94</v>
      </c>
      <c r="N4" s="59"/>
      <c r="O4" s="59"/>
      <c r="P4" s="61"/>
    </row>
    <row r="5" ht="15.0" customHeight="1">
      <c r="A5" s="99" t="s">
        <v>95</v>
      </c>
      <c r="B5" s="100" t="s">
        <v>40</v>
      </c>
      <c r="C5" s="100" t="s">
        <v>30</v>
      </c>
      <c r="D5" s="99" t="s">
        <v>96</v>
      </c>
      <c r="E5" s="101" t="s">
        <v>95</v>
      </c>
      <c r="F5" s="102" t="s">
        <v>40</v>
      </c>
      <c r="G5" s="102" t="s">
        <v>30</v>
      </c>
      <c r="H5" s="101" t="s">
        <v>96</v>
      </c>
      <c r="I5" s="103" t="s">
        <v>95</v>
      </c>
      <c r="J5" s="104" t="s">
        <v>40</v>
      </c>
      <c r="K5" s="104" t="s">
        <v>30</v>
      </c>
      <c r="L5" s="103" t="s">
        <v>96</v>
      </c>
      <c r="M5" s="105" t="s">
        <v>95</v>
      </c>
      <c r="N5" s="106" t="s">
        <v>40</v>
      </c>
      <c r="O5" s="106" t="s">
        <v>30</v>
      </c>
      <c r="P5" s="105" t="s">
        <v>96</v>
      </c>
    </row>
    <row r="6" ht="15.0" customHeight="1">
      <c r="A6" s="107">
        <v>2011.0</v>
      </c>
      <c r="B6" s="108">
        <v>1029.0</v>
      </c>
      <c r="C6" s="108">
        <v>1831.0</v>
      </c>
      <c r="D6" s="109">
        <f t="shared" ref="D6:D13" si="1">B6+C6</f>
        <v>2860</v>
      </c>
      <c r="E6" s="110">
        <f t="shared" ref="E6:E13" si="2">A6</f>
        <v>2011</v>
      </c>
      <c r="F6" s="108">
        <v>126.0</v>
      </c>
      <c r="G6" s="108">
        <v>614.0</v>
      </c>
      <c r="H6" s="110">
        <f t="shared" ref="H6:H13" si="3">G6+F6</f>
        <v>740</v>
      </c>
      <c r="I6" s="111">
        <f t="shared" ref="I6:I13" si="4">A6</f>
        <v>2011</v>
      </c>
      <c r="J6" s="108">
        <v>281.0</v>
      </c>
      <c r="K6" s="108">
        <v>462.0</v>
      </c>
      <c r="L6" s="111">
        <f t="shared" ref="L6:L7" si="5">K6+J6</f>
        <v>743</v>
      </c>
      <c r="M6" s="112">
        <f t="shared" ref="M6:M13" si="6">I6</f>
        <v>2011</v>
      </c>
      <c r="N6" s="113">
        <v>520.0</v>
      </c>
      <c r="O6" s="113">
        <v>677.0</v>
      </c>
      <c r="P6" s="112">
        <f t="shared" ref="P6:P7" si="7">O6+N6</f>
        <v>1197</v>
      </c>
    </row>
    <row r="7" ht="15.0" customHeight="1">
      <c r="A7" s="107">
        <v>2012.0</v>
      </c>
      <c r="B7" s="114">
        <v>1012.0</v>
      </c>
      <c r="C7" s="114">
        <v>1761.0</v>
      </c>
      <c r="D7" s="109">
        <f t="shared" si="1"/>
        <v>2773</v>
      </c>
      <c r="E7" s="110">
        <f t="shared" si="2"/>
        <v>2012</v>
      </c>
      <c r="F7" s="114">
        <v>118.0</v>
      </c>
      <c r="G7" s="114">
        <v>571.0</v>
      </c>
      <c r="H7" s="115">
        <f t="shared" si="3"/>
        <v>689</v>
      </c>
      <c r="I7" s="111">
        <f t="shared" si="4"/>
        <v>2012</v>
      </c>
      <c r="J7" s="114">
        <v>293.0</v>
      </c>
      <c r="K7" s="114">
        <v>451.0</v>
      </c>
      <c r="L7" s="116">
        <f t="shared" si="5"/>
        <v>744</v>
      </c>
      <c r="M7" s="112">
        <f t="shared" si="6"/>
        <v>2012</v>
      </c>
      <c r="N7" s="117">
        <v>500.0</v>
      </c>
      <c r="O7" s="117">
        <v>656.0</v>
      </c>
      <c r="P7" s="118">
        <f t="shared" si="7"/>
        <v>1156</v>
      </c>
    </row>
    <row r="8" ht="15.0" customHeight="1">
      <c r="A8" s="107">
        <v>2013.0</v>
      </c>
      <c r="B8" s="114">
        <v>1123.0</v>
      </c>
      <c r="C8" s="114">
        <v>1805.0</v>
      </c>
      <c r="D8" s="109">
        <f t="shared" si="1"/>
        <v>2928</v>
      </c>
      <c r="E8" s="110">
        <f t="shared" si="2"/>
        <v>2013</v>
      </c>
      <c r="F8" s="114">
        <v>119.0</v>
      </c>
      <c r="G8" s="114">
        <v>538.0</v>
      </c>
      <c r="H8" s="115">
        <f t="shared" si="3"/>
        <v>657</v>
      </c>
      <c r="I8" s="111">
        <f t="shared" si="4"/>
        <v>2013</v>
      </c>
      <c r="J8" s="114">
        <v>279.0</v>
      </c>
      <c r="K8" s="114">
        <v>426.0</v>
      </c>
      <c r="L8" s="116">
        <f t="shared" ref="L8:L9" si="8">K7+J8</f>
        <v>730</v>
      </c>
      <c r="M8" s="112">
        <f t="shared" si="6"/>
        <v>2013</v>
      </c>
      <c r="N8" s="117">
        <v>501.0</v>
      </c>
      <c r="O8" s="117">
        <v>657.0</v>
      </c>
      <c r="P8" s="118">
        <f t="shared" ref="P8:P9" si="9">O7+N8</f>
        <v>1157</v>
      </c>
    </row>
    <row r="9" ht="15.0" customHeight="1">
      <c r="A9" s="107">
        <v>2014.0</v>
      </c>
      <c r="B9" s="114">
        <v>1137.0</v>
      </c>
      <c r="C9" s="114">
        <v>1795.0</v>
      </c>
      <c r="D9" s="109">
        <f t="shared" si="1"/>
        <v>2932</v>
      </c>
      <c r="E9" s="110">
        <f t="shared" si="2"/>
        <v>2014</v>
      </c>
      <c r="F9" s="114">
        <v>114.0</v>
      </c>
      <c r="G9" s="114">
        <v>501.0</v>
      </c>
      <c r="H9" s="115">
        <f t="shared" si="3"/>
        <v>615</v>
      </c>
      <c r="I9" s="111">
        <f t="shared" si="4"/>
        <v>2014</v>
      </c>
      <c r="J9" s="119">
        <v>275.0</v>
      </c>
      <c r="K9" s="114">
        <v>415.0</v>
      </c>
      <c r="L9" s="116">
        <f t="shared" si="8"/>
        <v>701</v>
      </c>
      <c r="M9" s="112">
        <f t="shared" si="6"/>
        <v>2014</v>
      </c>
      <c r="N9" s="119">
        <v>516.0</v>
      </c>
      <c r="O9" s="117">
        <v>678.0</v>
      </c>
      <c r="P9" s="118">
        <f t="shared" si="9"/>
        <v>1173</v>
      </c>
    </row>
    <row r="10" ht="15.0" customHeight="1">
      <c r="A10" s="107">
        <v>2015.0</v>
      </c>
      <c r="B10" s="114">
        <v>1031.0</v>
      </c>
      <c r="C10" s="114">
        <v>1656.0</v>
      </c>
      <c r="D10" s="109">
        <f t="shared" si="1"/>
        <v>2687</v>
      </c>
      <c r="E10" s="110">
        <f t="shared" si="2"/>
        <v>2015</v>
      </c>
      <c r="F10" s="114">
        <v>119.0</v>
      </c>
      <c r="G10" s="114">
        <v>472.0</v>
      </c>
      <c r="H10" s="115">
        <f t="shared" si="3"/>
        <v>591</v>
      </c>
      <c r="I10" s="111">
        <f t="shared" si="4"/>
        <v>2015</v>
      </c>
      <c r="J10" s="114">
        <v>298.0</v>
      </c>
      <c r="K10" s="114">
        <v>460.0</v>
      </c>
      <c r="L10" s="116">
        <f t="shared" ref="L10:L13" si="10">K10+J10</f>
        <v>758</v>
      </c>
      <c r="M10" s="112">
        <f t="shared" si="6"/>
        <v>2015</v>
      </c>
      <c r="N10" s="117">
        <v>468.0</v>
      </c>
      <c r="O10" s="117">
        <v>599.0</v>
      </c>
      <c r="P10" s="118">
        <f t="shared" ref="P10:P13" si="11">O10+N10</f>
        <v>1067</v>
      </c>
    </row>
    <row r="11" ht="15.0" customHeight="1">
      <c r="A11" s="107">
        <v>2016.0</v>
      </c>
      <c r="B11" s="114">
        <v>1009.0</v>
      </c>
      <c r="C11" s="114">
        <v>1633.0</v>
      </c>
      <c r="D11" s="109">
        <f t="shared" si="1"/>
        <v>2642</v>
      </c>
      <c r="E11" s="110">
        <f t="shared" si="2"/>
        <v>2016</v>
      </c>
      <c r="F11" s="114">
        <v>115.0</v>
      </c>
      <c r="G11" s="114">
        <v>463.0</v>
      </c>
      <c r="H11" s="115">
        <f t="shared" si="3"/>
        <v>578</v>
      </c>
      <c r="I11" s="111">
        <f t="shared" si="4"/>
        <v>2016</v>
      </c>
      <c r="J11" s="114">
        <v>342.0</v>
      </c>
      <c r="K11" s="114">
        <v>529.0</v>
      </c>
      <c r="L11" s="116">
        <f t="shared" si="10"/>
        <v>871</v>
      </c>
      <c r="M11" s="112">
        <f t="shared" si="6"/>
        <v>2016</v>
      </c>
      <c r="N11" s="117">
        <v>410.0</v>
      </c>
      <c r="O11" s="117">
        <v>500.0</v>
      </c>
      <c r="P11" s="118">
        <f t="shared" si="11"/>
        <v>910</v>
      </c>
    </row>
    <row r="12" ht="15.0" customHeight="1">
      <c r="A12" s="107">
        <v>2017.0</v>
      </c>
      <c r="B12" s="114">
        <v>1048.0</v>
      </c>
      <c r="C12" s="114">
        <v>1652.0</v>
      </c>
      <c r="D12" s="109">
        <f t="shared" si="1"/>
        <v>2700</v>
      </c>
      <c r="E12" s="110">
        <f t="shared" si="2"/>
        <v>2017</v>
      </c>
      <c r="F12" s="114">
        <v>115.0</v>
      </c>
      <c r="G12" s="114">
        <v>470.0</v>
      </c>
      <c r="H12" s="115">
        <f t="shared" si="3"/>
        <v>585</v>
      </c>
      <c r="I12" s="111">
        <f t="shared" si="4"/>
        <v>2017</v>
      </c>
      <c r="J12" s="114">
        <v>347.0</v>
      </c>
      <c r="K12" s="114">
        <v>507.0</v>
      </c>
      <c r="L12" s="116">
        <f t="shared" si="10"/>
        <v>854</v>
      </c>
      <c r="M12" s="112">
        <f t="shared" si="6"/>
        <v>2017</v>
      </c>
      <c r="N12" s="117">
        <v>440.0</v>
      </c>
      <c r="O12" s="117">
        <v>537.0</v>
      </c>
      <c r="P12" s="118">
        <f t="shared" si="11"/>
        <v>977</v>
      </c>
    </row>
    <row r="13" ht="15.0" customHeight="1">
      <c r="A13" s="107">
        <v>2018.0</v>
      </c>
      <c r="B13" s="114">
        <v>1077.0</v>
      </c>
      <c r="C13" s="114">
        <v>1678.0</v>
      </c>
      <c r="D13" s="109">
        <f t="shared" si="1"/>
        <v>2755</v>
      </c>
      <c r="E13" s="110">
        <f t="shared" si="2"/>
        <v>2018</v>
      </c>
      <c r="F13" s="114">
        <v>118.0</v>
      </c>
      <c r="G13" s="114">
        <v>458.0</v>
      </c>
      <c r="H13" s="115">
        <f t="shared" si="3"/>
        <v>576</v>
      </c>
      <c r="I13" s="111">
        <f t="shared" si="4"/>
        <v>2018</v>
      </c>
      <c r="J13" s="114">
        <v>353.0</v>
      </c>
      <c r="K13" s="114">
        <v>506.0</v>
      </c>
      <c r="L13" s="116">
        <f t="shared" si="10"/>
        <v>859</v>
      </c>
      <c r="M13" s="112">
        <f t="shared" si="6"/>
        <v>2018</v>
      </c>
      <c r="N13" s="117">
        <v>493.0</v>
      </c>
      <c r="O13" s="117">
        <v>609.0</v>
      </c>
      <c r="P13" s="118">
        <f t="shared" si="11"/>
        <v>1102</v>
      </c>
    </row>
    <row r="14" ht="15.0" customHeight="1">
      <c r="A14" s="120"/>
      <c r="B14" s="121"/>
      <c r="C14" s="121"/>
      <c r="D14" s="121"/>
      <c r="E14" s="122"/>
      <c r="F14" s="123"/>
      <c r="G14" s="123"/>
      <c r="H14" s="124"/>
      <c r="I14" s="125"/>
      <c r="J14" s="126"/>
      <c r="K14" s="126"/>
      <c r="L14" s="127"/>
      <c r="M14" s="128"/>
      <c r="N14" s="129"/>
      <c r="O14" s="129"/>
      <c r="P14" s="130"/>
    </row>
    <row r="15" ht="15.0" customHeight="1">
      <c r="A15" s="131" t="s">
        <v>97</v>
      </c>
      <c r="B15" s="132"/>
      <c r="C15" s="132"/>
      <c r="D15" s="132"/>
      <c r="E15" s="133" t="s">
        <v>98</v>
      </c>
      <c r="F15" s="132"/>
      <c r="G15" s="132"/>
      <c r="H15" s="134"/>
      <c r="I15" s="135" t="s">
        <v>99</v>
      </c>
      <c r="J15" s="132"/>
      <c r="K15" s="132"/>
      <c r="L15" s="134"/>
      <c r="M15" s="136" t="s">
        <v>100</v>
      </c>
      <c r="N15" s="132"/>
      <c r="O15" s="132"/>
      <c r="P15" s="134"/>
    </row>
    <row r="16" ht="15.0" customHeight="1">
      <c r="A16" s="99" t="s">
        <v>95</v>
      </c>
      <c r="B16" s="100" t="s">
        <v>40</v>
      </c>
      <c r="C16" s="100" t="s">
        <v>30</v>
      </c>
      <c r="D16" s="99"/>
      <c r="E16" s="101" t="s">
        <v>95</v>
      </c>
      <c r="F16" s="115" t="s">
        <v>101</v>
      </c>
      <c r="G16" s="137" t="s">
        <v>102</v>
      </c>
      <c r="H16" s="101"/>
      <c r="I16" s="103"/>
      <c r="J16" s="104" t="s">
        <v>103</v>
      </c>
      <c r="K16" s="104" t="s">
        <v>104</v>
      </c>
      <c r="L16" s="103"/>
      <c r="M16" s="138"/>
      <c r="N16" s="138" t="s">
        <v>105</v>
      </c>
      <c r="O16" s="139" t="s">
        <v>106</v>
      </c>
      <c r="P16" s="138"/>
    </row>
    <row r="17" ht="15.0" customHeight="1">
      <c r="A17" s="140">
        <f t="shared" ref="A17:A24" si="12">A6</f>
        <v>2011</v>
      </c>
      <c r="B17" s="141">
        <f t="shared" ref="B17:B24" si="13">B6/D6</f>
        <v>0.3597902098</v>
      </c>
      <c r="C17" s="141">
        <f t="shared" ref="C17:C24" si="14">C6/D6</f>
        <v>0.6402097902</v>
      </c>
      <c r="D17" s="141">
        <f t="shared" ref="D17:D24" si="15">B17+C17</f>
        <v>1</v>
      </c>
      <c r="E17" s="115">
        <f t="shared" ref="E17:E24" si="16">A17</f>
        <v>2011</v>
      </c>
      <c r="F17" s="142">
        <f t="shared" ref="F17:F24" si="17">F6/H6</f>
        <v>0.1702702703</v>
      </c>
      <c r="G17" s="142">
        <f t="shared" ref="G17:G24" si="18">G6/H6</f>
        <v>0.8297297297</v>
      </c>
      <c r="H17" s="142">
        <f t="shared" ref="H17:H24" si="19">F17+G17</f>
        <v>1</v>
      </c>
      <c r="I17" s="116">
        <f t="shared" ref="I17:I24" si="20">A17</f>
        <v>2011</v>
      </c>
      <c r="J17" s="143">
        <f t="shared" ref="J17:J24" si="21">J6/L6</f>
        <v>0.3781965007</v>
      </c>
      <c r="K17" s="143">
        <f t="shared" ref="K17:K18" si="22">K6/L6</f>
        <v>0.6218034993</v>
      </c>
      <c r="L17" s="143">
        <f t="shared" ref="L17:L24" si="23">J17+K17</f>
        <v>1</v>
      </c>
      <c r="M17" s="118">
        <f t="shared" ref="M17:M24" si="24">I17</f>
        <v>2011</v>
      </c>
      <c r="N17" s="144">
        <f t="shared" ref="N17:N24" si="25">N6/P6</f>
        <v>0.4344193818</v>
      </c>
      <c r="O17" s="144">
        <f t="shared" ref="O17:O18" si="26">O6/P6</f>
        <v>0.5655806182</v>
      </c>
      <c r="P17" s="144">
        <f t="shared" ref="P17:P24" si="27">N17+O17</f>
        <v>1</v>
      </c>
    </row>
    <row r="18" ht="15.0" customHeight="1">
      <c r="A18" s="140">
        <f t="shared" si="12"/>
        <v>2012</v>
      </c>
      <c r="B18" s="141">
        <f t="shared" si="13"/>
        <v>0.3649477101</v>
      </c>
      <c r="C18" s="141">
        <f t="shared" si="14"/>
        <v>0.6350522899</v>
      </c>
      <c r="D18" s="141">
        <f t="shared" si="15"/>
        <v>1</v>
      </c>
      <c r="E18" s="115">
        <f t="shared" si="16"/>
        <v>2012</v>
      </c>
      <c r="F18" s="142">
        <f t="shared" si="17"/>
        <v>0.1712626996</v>
      </c>
      <c r="G18" s="142">
        <f t="shared" si="18"/>
        <v>0.8287373004</v>
      </c>
      <c r="H18" s="142">
        <f t="shared" si="19"/>
        <v>1</v>
      </c>
      <c r="I18" s="116">
        <f t="shared" si="20"/>
        <v>2012</v>
      </c>
      <c r="J18" s="143">
        <f t="shared" si="21"/>
        <v>0.3938172043</v>
      </c>
      <c r="K18" s="143">
        <f t="shared" si="22"/>
        <v>0.6061827957</v>
      </c>
      <c r="L18" s="143">
        <f t="shared" si="23"/>
        <v>1</v>
      </c>
      <c r="M18" s="118">
        <f t="shared" si="24"/>
        <v>2012</v>
      </c>
      <c r="N18" s="144">
        <f t="shared" si="25"/>
        <v>0.4325259516</v>
      </c>
      <c r="O18" s="144">
        <f t="shared" si="26"/>
        <v>0.5674740484</v>
      </c>
      <c r="P18" s="144">
        <f t="shared" si="27"/>
        <v>1</v>
      </c>
    </row>
    <row r="19" ht="15.0" customHeight="1">
      <c r="A19" s="140">
        <f t="shared" si="12"/>
        <v>2013</v>
      </c>
      <c r="B19" s="141">
        <f t="shared" si="13"/>
        <v>0.3835382514</v>
      </c>
      <c r="C19" s="141">
        <f t="shared" si="14"/>
        <v>0.6164617486</v>
      </c>
      <c r="D19" s="141">
        <f t="shared" si="15"/>
        <v>1</v>
      </c>
      <c r="E19" s="115">
        <f t="shared" si="16"/>
        <v>2013</v>
      </c>
      <c r="F19" s="142">
        <f t="shared" si="17"/>
        <v>0.1811263318</v>
      </c>
      <c r="G19" s="142">
        <f t="shared" si="18"/>
        <v>0.8188736682</v>
      </c>
      <c r="H19" s="142">
        <f t="shared" si="19"/>
        <v>1</v>
      </c>
      <c r="I19" s="116">
        <f t="shared" si="20"/>
        <v>2013</v>
      </c>
      <c r="J19" s="143">
        <f t="shared" si="21"/>
        <v>0.3821917808</v>
      </c>
      <c r="K19" s="143">
        <f t="shared" ref="K19:K20" si="28">K7/L8</f>
        <v>0.6178082192</v>
      </c>
      <c r="L19" s="143">
        <f t="shared" si="23"/>
        <v>1</v>
      </c>
      <c r="M19" s="118">
        <f t="shared" si="24"/>
        <v>2013</v>
      </c>
      <c r="N19" s="144">
        <f t="shared" si="25"/>
        <v>0.4330164218</v>
      </c>
      <c r="O19" s="144">
        <f t="shared" ref="O19:O20" si="29">O7/P8</f>
        <v>0.5669835782</v>
      </c>
      <c r="P19" s="144">
        <f t="shared" si="27"/>
        <v>1</v>
      </c>
    </row>
    <row r="20" ht="15.0" customHeight="1">
      <c r="A20" s="140">
        <f t="shared" si="12"/>
        <v>2014</v>
      </c>
      <c r="B20" s="141">
        <f t="shared" si="13"/>
        <v>0.3877899045</v>
      </c>
      <c r="C20" s="141">
        <f t="shared" si="14"/>
        <v>0.6122100955</v>
      </c>
      <c r="D20" s="141">
        <f t="shared" si="15"/>
        <v>1</v>
      </c>
      <c r="E20" s="115">
        <f t="shared" si="16"/>
        <v>2014</v>
      </c>
      <c r="F20" s="142">
        <f t="shared" si="17"/>
        <v>0.1853658537</v>
      </c>
      <c r="G20" s="142">
        <f t="shared" si="18"/>
        <v>0.8146341463</v>
      </c>
      <c r="H20" s="142">
        <f t="shared" si="19"/>
        <v>1</v>
      </c>
      <c r="I20" s="116">
        <f t="shared" si="20"/>
        <v>2014</v>
      </c>
      <c r="J20" s="143">
        <f t="shared" si="21"/>
        <v>0.392296719</v>
      </c>
      <c r="K20" s="143">
        <f t="shared" si="28"/>
        <v>0.607703281</v>
      </c>
      <c r="L20" s="143">
        <f t="shared" si="23"/>
        <v>1</v>
      </c>
      <c r="M20" s="118">
        <f t="shared" si="24"/>
        <v>2014</v>
      </c>
      <c r="N20" s="144">
        <f t="shared" si="25"/>
        <v>0.4398976982</v>
      </c>
      <c r="O20" s="144">
        <f t="shared" si="29"/>
        <v>0.5601023018</v>
      </c>
      <c r="P20" s="144">
        <f t="shared" si="27"/>
        <v>1</v>
      </c>
    </row>
    <row r="21" ht="15.0" customHeight="1">
      <c r="A21" s="140">
        <f t="shared" si="12"/>
        <v>2015</v>
      </c>
      <c r="B21" s="141">
        <f t="shared" si="13"/>
        <v>0.3836992929</v>
      </c>
      <c r="C21" s="141">
        <f t="shared" si="14"/>
        <v>0.6163007071</v>
      </c>
      <c r="D21" s="141">
        <f t="shared" si="15"/>
        <v>1</v>
      </c>
      <c r="E21" s="115">
        <f t="shared" si="16"/>
        <v>2015</v>
      </c>
      <c r="F21" s="142">
        <f t="shared" si="17"/>
        <v>0.2013536379</v>
      </c>
      <c r="G21" s="142">
        <f t="shared" si="18"/>
        <v>0.7986463621</v>
      </c>
      <c r="H21" s="142">
        <f t="shared" si="19"/>
        <v>1</v>
      </c>
      <c r="I21" s="116">
        <f t="shared" si="20"/>
        <v>2015</v>
      </c>
      <c r="J21" s="143">
        <f t="shared" si="21"/>
        <v>0.3931398417</v>
      </c>
      <c r="K21" s="143">
        <f t="shared" ref="K21:K24" si="30">K10/L10</f>
        <v>0.6068601583</v>
      </c>
      <c r="L21" s="143">
        <f t="shared" si="23"/>
        <v>1</v>
      </c>
      <c r="M21" s="118">
        <f t="shared" si="24"/>
        <v>2015</v>
      </c>
      <c r="N21" s="144">
        <f t="shared" si="25"/>
        <v>0.4386129335</v>
      </c>
      <c r="O21" s="144">
        <f t="shared" ref="O21:O24" si="31">O10/P10</f>
        <v>0.5613870665</v>
      </c>
      <c r="P21" s="144">
        <f t="shared" si="27"/>
        <v>1</v>
      </c>
    </row>
    <row r="22" ht="15.0" customHeight="1">
      <c r="A22" s="140">
        <f t="shared" si="12"/>
        <v>2016</v>
      </c>
      <c r="B22" s="141">
        <f t="shared" si="13"/>
        <v>0.3819076457</v>
      </c>
      <c r="C22" s="141">
        <f t="shared" si="14"/>
        <v>0.6180923543</v>
      </c>
      <c r="D22" s="141">
        <f t="shared" si="15"/>
        <v>1</v>
      </c>
      <c r="E22" s="115">
        <f t="shared" si="16"/>
        <v>2016</v>
      </c>
      <c r="F22" s="142">
        <f t="shared" si="17"/>
        <v>0.1989619377</v>
      </c>
      <c r="G22" s="142">
        <f t="shared" si="18"/>
        <v>0.8010380623</v>
      </c>
      <c r="H22" s="142">
        <f t="shared" si="19"/>
        <v>1</v>
      </c>
      <c r="I22" s="116">
        <f t="shared" si="20"/>
        <v>2016</v>
      </c>
      <c r="J22" s="143">
        <f t="shared" si="21"/>
        <v>0.392652124</v>
      </c>
      <c r="K22" s="143">
        <f t="shared" si="30"/>
        <v>0.607347876</v>
      </c>
      <c r="L22" s="143">
        <f t="shared" si="23"/>
        <v>1</v>
      </c>
      <c r="M22" s="118">
        <f t="shared" si="24"/>
        <v>2016</v>
      </c>
      <c r="N22" s="144">
        <f t="shared" si="25"/>
        <v>0.4505494505</v>
      </c>
      <c r="O22" s="144">
        <f t="shared" si="31"/>
        <v>0.5494505495</v>
      </c>
      <c r="P22" s="144">
        <f t="shared" si="27"/>
        <v>1</v>
      </c>
    </row>
    <row r="23" ht="15.0" customHeight="1">
      <c r="A23" s="140">
        <f t="shared" si="12"/>
        <v>2017</v>
      </c>
      <c r="B23" s="141">
        <f t="shared" si="13"/>
        <v>0.3881481481</v>
      </c>
      <c r="C23" s="141">
        <f t="shared" si="14"/>
        <v>0.6118518519</v>
      </c>
      <c r="D23" s="141">
        <f t="shared" si="15"/>
        <v>1</v>
      </c>
      <c r="E23" s="115">
        <f t="shared" si="16"/>
        <v>2017</v>
      </c>
      <c r="F23" s="142">
        <f t="shared" si="17"/>
        <v>0.1965811966</v>
      </c>
      <c r="G23" s="142">
        <f t="shared" si="18"/>
        <v>0.8034188034</v>
      </c>
      <c r="H23" s="142">
        <f t="shared" si="19"/>
        <v>1</v>
      </c>
      <c r="I23" s="116">
        <f t="shared" si="20"/>
        <v>2017</v>
      </c>
      <c r="J23" s="143">
        <f t="shared" si="21"/>
        <v>0.406323185</v>
      </c>
      <c r="K23" s="143">
        <f t="shared" si="30"/>
        <v>0.593676815</v>
      </c>
      <c r="L23" s="143">
        <f t="shared" si="23"/>
        <v>1</v>
      </c>
      <c r="M23" s="118">
        <f t="shared" si="24"/>
        <v>2017</v>
      </c>
      <c r="N23" s="144">
        <f t="shared" si="25"/>
        <v>0.4503582395</v>
      </c>
      <c r="O23" s="144">
        <f t="shared" si="31"/>
        <v>0.5496417605</v>
      </c>
      <c r="P23" s="144">
        <f t="shared" si="27"/>
        <v>1</v>
      </c>
    </row>
    <row r="24" ht="15.0" customHeight="1">
      <c r="A24" s="140">
        <f t="shared" si="12"/>
        <v>2018</v>
      </c>
      <c r="B24" s="141">
        <f t="shared" si="13"/>
        <v>0.3909255898</v>
      </c>
      <c r="C24" s="141">
        <f t="shared" si="14"/>
        <v>0.6090744102</v>
      </c>
      <c r="D24" s="141">
        <f t="shared" si="15"/>
        <v>1</v>
      </c>
      <c r="E24" s="115">
        <f t="shared" si="16"/>
        <v>2018</v>
      </c>
      <c r="F24" s="142">
        <f t="shared" si="17"/>
        <v>0.2048611111</v>
      </c>
      <c r="G24" s="142">
        <f t="shared" si="18"/>
        <v>0.7951388889</v>
      </c>
      <c r="H24" s="142">
        <f t="shared" si="19"/>
        <v>1</v>
      </c>
      <c r="I24" s="116">
        <f t="shared" si="20"/>
        <v>2018</v>
      </c>
      <c r="J24" s="143">
        <f t="shared" si="21"/>
        <v>0.4109429569</v>
      </c>
      <c r="K24" s="143">
        <f t="shared" si="30"/>
        <v>0.5890570431</v>
      </c>
      <c r="L24" s="143">
        <f t="shared" si="23"/>
        <v>1</v>
      </c>
      <c r="M24" s="118">
        <f t="shared" si="24"/>
        <v>2018</v>
      </c>
      <c r="N24" s="144">
        <f t="shared" si="25"/>
        <v>0.4473684211</v>
      </c>
      <c r="O24" s="144">
        <f t="shared" si="31"/>
        <v>0.5526315789</v>
      </c>
      <c r="P24" s="144">
        <f t="shared" si="27"/>
        <v>1</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4:D4"/>
    <mergeCell ref="E4:H4"/>
    <mergeCell ref="I4:L4"/>
    <mergeCell ref="M4:P4"/>
    <mergeCell ref="A15:D15"/>
    <mergeCell ref="E15:H15"/>
    <mergeCell ref="I15:L15"/>
    <mergeCell ref="M15:P15"/>
  </mergeCells>
  <hyperlinks>
    <hyperlink r:id="rId1" ref="E2"/>
  </hyperlinks>
  <printOptions/>
  <pageMargins bottom="1.0" footer="0.0" header="0.0" left="0.75" right="0.75" top="1.0"/>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24.29"/>
    <col customWidth="1" min="2" max="2" width="23.29"/>
    <col customWidth="1" min="3" max="3" width="12.43"/>
    <col customWidth="1" min="4" max="4" width="11.57"/>
    <col customWidth="1" min="5" max="5" width="9.29"/>
    <col customWidth="1" min="6" max="6" width="15.0"/>
    <col customWidth="1" min="7" max="7" width="14.43"/>
    <col customWidth="1" min="8" max="8" width="27.0"/>
    <col customWidth="1" min="9" max="9" width="17.71"/>
    <col customWidth="1" min="10" max="10" width="10.86"/>
    <col customWidth="1" min="11" max="11" width="10.29"/>
    <col customWidth="1" min="12" max="12" width="16.57"/>
    <col customWidth="1" min="13" max="13" width="16.43"/>
    <col customWidth="1" min="14" max="14" width="16.57"/>
    <col customWidth="1" min="15" max="15" width="19.43"/>
    <col customWidth="1" min="16" max="27" width="10.71"/>
  </cols>
  <sheetData>
    <row r="1" ht="13.5" customHeight="1">
      <c r="A1" s="1" t="s">
        <v>0</v>
      </c>
      <c r="B1" s="1" t="s">
        <v>1</v>
      </c>
      <c r="C1" s="1" t="s">
        <v>2</v>
      </c>
      <c r="D1" s="1" t="s">
        <v>3</v>
      </c>
      <c r="E1" s="1" t="s">
        <v>4</v>
      </c>
      <c r="F1" s="1" t="s">
        <v>5</v>
      </c>
      <c r="G1" s="2" t="s">
        <v>6</v>
      </c>
      <c r="H1" s="1" t="s">
        <v>7</v>
      </c>
      <c r="I1" s="1" t="s">
        <v>8</v>
      </c>
      <c r="J1" s="3"/>
      <c r="K1" s="3"/>
      <c r="L1" s="3"/>
      <c r="M1" s="3"/>
      <c r="N1" s="3"/>
      <c r="O1" s="3"/>
      <c r="P1" s="3"/>
      <c r="Q1" s="3"/>
      <c r="R1" s="3"/>
      <c r="S1" s="3"/>
      <c r="T1" s="3"/>
      <c r="U1" s="3"/>
      <c r="V1" s="3"/>
      <c r="W1" s="3"/>
      <c r="X1" s="3"/>
      <c r="Y1" s="3"/>
      <c r="Z1" s="3"/>
      <c r="AA1" s="3"/>
    </row>
    <row r="2" ht="192.75" customHeight="1">
      <c r="A2" s="4" t="s">
        <v>9</v>
      </c>
      <c r="B2" s="5" t="s">
        <v>10</v>
      </c>
      <c r="C2" s="6"/>
      <c r="D2" s="5"/>
      <c r="E2" s="6" t="s">
        <v>11</v>
      </c>
      <c r="F2" s="7" t="s">
        <v>12</v>
      </c>
      <c r="G2" s="8" t="s">
        <v>13</v>
      </c>
      <c r="H2" s="5"/>
      <c r="I2" s="6" t="s">
        <v>14</v>
      </c>
      <c r="J2" s="9"/>
      <c r="K2" s="9"/>
      <c r="L2" s="9"/>
      <c r="M2" s="9"/>
      <c r="N2" s="9"/>
      <c r="O2" s="9"/>
      <c r="P2" s="9"/>
      <c r="Q2" s="9"/>
      <c r="R2" s="3"/>
      <c r="S2" s="3"/>
      <c r="T2" s="3"/>
      <c r="U2" s="3"/>
      <c r="V2" s="3"/>
      <c r="W2" s="3"/>
      <c r="X2" s="3"/>
      <c r="Y2" s="3"/>
      <c r="Z2" s="3"/>
      <c r="AA2" s="3"/>
    </row>
    <row r="3" ht="59.25" customHeight="1">
      <c r="A3" s="10" t="s">
        <v>15</v>
      </c>
      <c r="B3" s="5" t="s">
        <v>16</v>
      </c>
      <c r="C3" s="11"/>
      <c r="D3" s="11"/>
      <c r="E3" s="12" t="s">
        <v>17</v>
      </c>
      <c r="F3" s="7" t="s">
        <v>18</v>
      </c>
      <c r="G3" s="13" t="s">
        <v>19</v>
      </c>
      <c r="H3" s="5" t="s">
        <v>20</v>
      </c>
      <c r="I3" s="10" t="s">
        <v>21</v>
      </c>
      <c r="K3" s="14"/>
      <c r="L3" s="15"/>
      <c r="M3" s="15"/>
      <c r="N3" s="15"/>
    </row>
    <row r="4" ht="13.5" customHeight="1">
      <c r="B4" s="15"/>
      <c r="C4" s="15"/>
      <c r="D4" s="15"/>
      <c r="E4" s="15"/>
      <c r="F4" s="15"/>
      <c r="G4" s="16"/>
      <c r="J4" s="14"/>
      <c r="K4" s="15"/>
      <c r="L4" s="15"/>
      <c r="M4" s="15"/>
    </row>
    <row r="5" ht="13.5" customHeight="1">
      <c r="B5" s="15" t="s">
        <v>22</v>
      </c>
      <c r="J5" s="14"/>
      <c r="K5" s="15"/>
      <c r="L5" s="15"/>
      <c r="M5" s="15"/>
    </row>
    <row r="6" ht="13.5" customHeight="1">
      <c r="A6" s="17" t="s">
        <v>23</v>
      </c>
      <c r="G6" s="18"/>
      <c r="J6" s="14"/>
      <c r="K6" s="15"/>
      <c r="L6" s="15"/>
      <c r="M6" s="15"/>
    </row>
    <row r="7" ht="13.5" customHeight="1">
      <c r="A7" s="19"/>
      <c r="B7" s="20" t="s">
        <v>24</v>
      </c>
      <c r="C7" s="21" t="s">
        <v>25</v>
      </c>
      <c r="D7" s="22" t="s">
        <v>26</v>
      </c>
      <c r="E7" s="23" t="s">
        <v>27</v>
      </c>
      <c r="F7" s="24" t="s">
        <v>28</v>
      </c>
      <c r="G7" s="18"/>
      <c r="H7" s="14"/>
      <c r="I7" s="15" t="s">
        <v>29</v>
      </c>
    </row>
    <row r="8" ht="13.5" customHeight="1">
      <c r="A8" s="25" t="s">
        <v>30</v>
      </c>
      <c r="B8" s="26">
        <v>7223.0</v>
      </c>
      <c r="C8" s="26">
        <v>4934.0</v>
      </c>
      <c r="D8" s="26">
        <v>2480.0</v>
      </c>
      <c r="E8" s="26">
        <v>67.0</v>
      </c>
      <c r="F8" s="24">
        <f t="shared" ref="F8:F9" si="1">SUM(B8:E8)</f>
        <v>14704</v>
      </c>
      <c r="G8" s="18"/>
      <c r="I8" s="31" t="s">
        <v>35</v>
      </c>
      <c r="J8" s="32" t="s">
        <v>37</v>
      </c>
      <c r="K8" s="31" t="s">
        <v>38</v>
      </c>
      <c r="L8" s="31" t="s">
        <v>23</v>
      </c>
      <c r="M8" s="33" t="s">
        <v>39</v>
      </c>
    </row>
    <row r="9" ht="13.5" customHeight="1">
      <c r="A9" s="25" t="s">
        <v>40</v>
      </c>
      <c r="B9" s="26">
        <v>2222.0</v>
      </c>
      <c r="C9" s="26">
        <v>2798.0</v>
      </c>
      <c r="D9" s="26">
        <v>1927.0</v>
      </c>
      <c r="E9" s="26">
        <v>67.0</v>
      </c>
      <c r="F9" s="24">
        <f t="shared" si="1"/>
        <v>7014</v>
      </c>
      <c r="G9" s="18"/>
      <c r="H9" s="19" t="s">
        <v>42</v>
      </c>
      <c r="I9" s="35"/>
      <c r="J9" s="35">
        <f t="shared" ref="J9:J10" si="3">B22/B33</f>
        <v>0.02389112903</v>
      </c>
      <c r="K9" s="35">
        <f t="shared" ref="K9:K10" si="4">B15/B33</f>
        <v>0.247983871</v>
      </c>
      <c r="L9" s="35">
        <f t="shared" ref="L9:L10" si="5">B8/B33</f>
        <v>0.728125</v>
      </c>
      <c r="M9" s="41">
        <f t="shared" ref="M9:M16" si="6">SUM(I9:L9)</f>
        <v>1</v>
      </c>
    </row>
    <row r="10" ht="13.5" customHeight="1">
      <c r="A10" s="19" t="s">
        <v>28</v>
      </c>
      <c r="B10" s="20">
        <f t="shared" ref="B10:F10" si="2">SUM(B8:B9)</f>
        <v>9445</v>
      </c>
      <c r="C10" s="21">
        <f t="shared" si="2"/>
        <v>7732</v>
      </c>
      <c r="D10" s="22">
        <f t="shared" si="2"/>
        <v>4407</v>
      </c>
      <c r="E10" s="23">
        <f t="shared" si="2"/>
        <v>134</v>
      </c>
      <c r="F10" s="24">
        <f t="shared" si="2"/>
        <v>21718</v>
      </c>
      <c r="G10" s="18"/>
      <c r="H10" s="19" t="s">
        <v>49</v>
      </c>
      <c r="I10" s="35"/>
      <c r="J10" s="35">
        <f t="shared" si="3"/>
        <v>0.01683501684</v>
      </c>
      <c r="K10" s="35">
        <f t="shared" si="4"/>
        <v>0.235016835</v>
      </c>
      <c r="L10" s="35">
        <f t="shared" si="5"/>
        <v>0.7481481481</v>
      </c>
      <c r="M10" s="41">
        <f t="shared" si="6"/>
        <v>1</v>
      </c>
    </row>
    <row r="11" ht="13.5" customHeight="1">
      <c r="A11" s="19"/>
      <c r="B11" s="20"/>
      <c r="C11" s="21"/>
      <c r="D11" s="22"/>
      <c r="E11" s="23"/>
      <c r="F11" s="24"/>
      <c r="G11" s="18"/>
      <c r="H11" s="19" t="s">
        <v>50</v>
      </c>
      <c r="I11" s="35">
        <f t="shared" ref="I11:I12" si="7">C29/C33</f>
        <v>0.001826411498</v>
      </c>
      <c r="J11" s="50">
        <f t="shared" ref="J11:J12" si="8">C22/C33</f>
        <v>0.1930437545</v>
      </c>
      <c r="K11" s="50">
        <f t="shared" ref="K11:K12" si="9">C15/C33</f>
        <v>0.413324863</v>
      </c>
      <c r="L11" s="50">
        <f t="shared" ref="L11:L12" si="10">C8/C33</f>
        <v>0.391804971</v>
      </c>
      <c r="M11" s="41">
        <f t="shared" si="6"/>
        <v>1</v>
      </c>
    </row>
    <row r="12" ht="13.5" customHeight="1">
      <c r="A12" s="57" t="s">
        <v>38</v>
      </c>
      <c r="B12" s="59"/>
      <c r="C12" s="59"/>
      <c r="D12" s="59"/>
      <c r="E12" s="59"/>
      <c r="F12" s="61"/>
      <c r="G12" s="18"/>
      <c r="H12" s="19" t="s">
        <v>52</v>
      </c>
      <c r="I12" s="35">
        <f t="shared" si="7"/>
        <v>0.001589193484</v>
      </c>
      <c r="J12" s="50">
        <f t="shared" si="8"/>
        <v>0.1693815389</v>
      </c>
      <c r="K12" s="50">
        <f t="shared" si="9"/>
        <v>0.4584823202</v>
      </c>
      <c r="L12" s="50">
        <f t="shared" si="10"/>
        <v>0.3705469474</v>
      </c>
      <c r="M12" s="41">
        <f t="shared" si="6"/>
        <v>1</v>
      </c>
    </row>
    <row r="13" ht="13.5" customHeight="1">
      <c r="A13" s="19"/>
      <c r="B13" s="20"/>
      <c r="C13" s="21"/>
      <c r="D13" s="22"/>
      <c r="E13" s="23"/>
      <c r="F13" s="24"/>
      <c r="G13" s="18"/>
      <c r="H13" s="19" t="s">
        <v>53</v>
      </c>
      <c r="I13" s="50">
        <f t="shared" ref="I13:I14" si="11">D29/D33</f>
        <v>0.05949801372</v>
      </c>
      <c r="J13" s="50">
        <f t="shared" ref="J13:J14" si="12">D22/D33</f>
        <v>0.4008667389</v>
      </c>
      <c r="K13" s="35">
        <f t="shared" ref="K13:K14" si="13">D15/D33</f>
        <v>0.3157276995</v>
      </c>
      <c r="L13" s="50">
        <f t="shared" ref="L13:L14" si="14">D8/D33</f>
        <v>0.2239075479</v>
      </c>
      <c r="M13" s="41">
        <f t="shared" si="6"/>
        <v>1</v>
      </c>
    </row>
    <row r="14" ht="13.5" customHeight="1">
      <c r="A14" s="19"/>
      <c r="B14" s="20" t="s">
        <v>24</v>
      </c>
      <c r="C14" s="21" t="s">
        <v>25</v>
      </c>
      <c r="D14" s="22" t="s">
        <v>26</v>
      </c>
      <c r="E14" s="23" t="s">
        <v>27</v>
      </c>
      <c r="F14" s="24" t="s">
        <v>28</v>
      </c>
      <c r="G14" s="18"/>
      <c r="H14" s="19" t="s">
        <v>59</v>
      </c>
      <c r="I14" s="50">
        <f t="shared" si="11"/>
        <v>0.04420117732</v>
      </c>
      <c r="J14" s="50">
        <f t="shared" si="12"/>
        <v>0.3860373851</v>
      </c>
      <c r="K14" s="35">
        <f t="shared" si="13"/>
        <v>0.3707528658</v>
      </c>
      <c r="L14" s="50">
        <f t="shared" si="14"/>
        <v>0.1990085717</v>
      </c>
      <c r="M14" s="41">
        <f t="shared" si="6"/>
        <v>1</v>
      </c>
    </row>
    <row r="15" ht="13.5" customHeight="1">
      <c r="A15" s="25" t="s">
        <v>30</v>
      </c>
      <c r="B15" s="26">
        <v>2460.0</v>
      </c>
      <c r="C15" s="26">
        <v>5205.0</v>
      </c>
      <c r="D15" s="26">
        <v>3497.0</v>
      </c>
      <c r="E15" s="26">
        <v>347.0</v>
      </c>
      <c r="F15" s="24">
        <f t="shared" ref="F15:F16" si="15">SUM(B15:E15)</f>
        <v>11509</v>
      </c>
      <c r="G15" s="18"/>
      <c r="H15" s="19" t="s">
        <v>61</v>
      </c>
      <c r="I15" s="50">
        <f t="shared" ref="I15:I16" si="16">E29/E33</f>
        <v>0.6119190191</v>
      </c>
      <c r="J15" s="50">
        <f t="shared" ref="J15:J16" si="17">E22/E33</f>
        <v>0.3290561734</v>
      </c>
      <c r="K15" s="50">
        <f t="shared" ref="K15:K16" si="18">E15/E29</f>
        <v>0.08084808947</v>
      </c>
      <c r="L15" s="50">
        <f t="shared" ref="L15:L16" si="19">E8/E33</f>
        <v>0.009552323924</v>
      </c>
      <c r="M15" s="41">
        <f t="shared" si="6"/>
        <v>1.031375606</v>
      </c>
    </row>
    <row r="16" ht="13.5" customHeight="1">
      <c r="A16" s="25" t="s">
        <v>40</v>
      </c>
      <c r="B16" s="26">
        <v>698.0</v>
      </c>
      <c r="C16" s="26">
        <v>3462.0</v>
      </c>
      <c r="D16" s="26">
        <v>3590.0</v>
      </c>
      <c r="E16" s="26">
        <v>408.0</v>
      </c>
      <c r="F16" s="24">
        <f t="shared" si="15"/>
        <v>8158</v>
      </c>
      <c r="G16" s="18"/>
      <c r="H16" s="19" t="s">
        <v>64</v>
      </c>
      <c r="I16" s="50">
        <f t="shared" si="16"/>
        <v>0.5485232068</v>
      </c>
      <c r="J16" s="50">
        <f t="shared" si="17"/>
        <v>0.3846694796</v>
      </c>
      <c r="K16" s="50">
        <f t="shared" si="18"/>
        <v>0.1046153846</v>
      </c>
      <c r="L16" s="50">
        <f t="shared" si="19"/>
        <v>0.009423347398</v>
      </c>
      <c r="M16" s="41">
        <f t="shared" si="6"/>
        <v>1.047231418</v>
      </c>
    </row>
    <row r="17" ht="13.5" customHeight="1">
      <c r="A17" s="19" t="s">
        <v>28</v>
      </c>
      <c r="B17" s="20">
        <f t="shared" ref="B17:F17" si="20">SUM(B15:B16)</f>
        <v>3158</v>
      </c>
      <c r="C17" s="21">
        <f t="shared" si="20"/>
        <v>8667</v>
      </c>
      <c r="D17" s="22">
        <f t="shared" si="20"/>
        <v>7087</v>
      </c>
      <c r="E17" s="23">
        <f t="shared" si="20"/>
        <v>755</v>
      </c>
      <c r="F17" s="24">
        <f t="shared" si="20"/>
        <v>19667</v>
      </c>
      <c r="G17" s="18"/>
    </row>
    <row r="18" ht="13.5" customHeight="1">
      <c r="A18" s="19"/>
      <c r="B18" s="20"/>
      <c r="C18" s="21"/>
      <c r="D18" s="22"/>
      <c r="E18" s="23"/>
      <c r="F18" s="24"/>
      <c r="G18" s="18"/>
    </row>
    <row r="19" ht="13.5" customHeight="1">
      <c r="A19" s="57" t="s">
        <v>37</v>
      </c>
      <c r="B19" s="59"/>
      <c r="C19" s="59"/>
      <c r="D19" s="59"/>
      <c r="E19" s="59"/>
      <c r="F19" s="61"/>
      <c r="G19" s="18"/>
      <c r="I19" s="73"/>
    </row>
    <row r="20" ht="13.5" customHeight="1">
      <c r="A20" s="19"/>
      <c r="B20" s="20"/>
      <c r="C20" s="21"/>
      <c r="D20" s="22"/>
      <c r="E20" s="23"/>
      <c r="F20" s="24"/>
      <c r="G20" s="18"/>
    </row>
    <row r="21" ht="13.5" customHeight="1">
      <c r="A21" s="19"/>
      <c r="B21" s="20" t="s">
        <v>24</v>
      </c>
      <c r="C21" s="21" t="s">
        <v>25</v>
      </c>
      <c r="D21" s="22" t="s">
        <v>26</v>
      </c>
      <c r="E21" s="23" t="s">
        <v>27</v>
      </c>
      <c r="F21" s="24" t="s">
        <v>28</v>
      </c>
      <c r="G21" s="18"/>
      <c r="J21" s="73"/>
      <c r="K21" s="73"/>
    </row>
    <row r="22" ht="13.5" customHeight="1">
      <c r="A22" s="25" t="s">
        <v>30</v>
      </c>
      <c r="B22" s="26">
        <v>237.0</v>
      </c>
      <c r="C22" s="26">
        <v>2431.0</v>
      </c>
      <c r="D22" s="26">
        <v>4440.0</v>
      </c>
      <c r="E22" s="26">
        <v>2308.0</v>
      </c>
      <c r="F22" s="24">
        <f t="shared" ref="F22:F24" si="21">SUM(B22:E22)</f>
        <v>9416</v>
      </c>
      <c r="G22" s="18"/>
    </row>
    <row r="23" ht="13.5" customHeight="1">
      <c r="A23" s="25" t="s">
        <v>40</v>
      </c>
      <c r="B23" s="26">
        <v>50.0</v>
      </c>
      <c r="C23" s="26">
        <v>1279.0</v>
      </c>
      <c r="D23" s="26">
        <v>3738.0</v>
      </c>
      <c r="E23" s="26">
        <v>2735.0</v>
      </c>
      <c r="F23" s="24">
        <f t="shared" si="21"/>
        <v>7802</v>
      </c>
      <c r="G23" s="18"/>
    </row>
    <row r="24" ht="13.5" customHeight="1">
      <c r="A24" s="19" t="s">
        <v>28</v>
      </c>
      <c r="B24" s="20">
        <f t="shared" ref="B24:E24" si="22">SUM(B22:B23)</f>
        <v>287</v>
      </c>
      <c r="C24" s="21">
        <f t="shared" si="22"/>
        <v>3710</v>
      </c>
      <c r="D24" s="22">
        <f t="shared" si="22"/>
        <v>8178</v>
      </c>
      <c r="E24" s="23">
        <f t="shared" si="22"/>
        <v>5043</v>
      </c>
      <c r="F24" s="24">
        <f t="shared" si="21"/>
        <v>17218</v>
      </c>
      <c r="G24" s="18"/>
      <c r="I24" s="73"/>
    </row>
    <row r="25" ht="13.5" customHeight="1">
      <c r="A25" s="19"/>
      <c r="B25" s="20"/>
      <c r="C25" s="21"/>
      <c r="D25" s="22"/>
      <c r="E25" s="23"/>
      <c r="F25" s="24"/>
      <c r="G25" s="18"/>
      <c r="I25" s="73"/>
    </row>
    <row r="26" ht="13.5" customHeight="1">
      <c r="A26" s="78" t="s">
        <v>67</v>
      </c>
      <c r="B26" s="59"/>
      <c r="C26" s="59"/>
      <c r="D26" s="59"/>
      <c r="E26" s="59"/>
      <c r="F26" s="61"/>
      <c r="G26" s="18"/>
      <c r="I26" s="73"/>
      <c r="J26" s="73"/>
      <c r="K26" s="73"/>
    </row>
    <row r="27" ht="13.5" customHeight="1">
      <c r="A27" s="19"/>
      <c r="B27" s="20"/>
      <c r="C27" s="21"/>
      <c r="D27" s="22"/>
      <c r="E27" s="23"/>
      <c r="F27" s="24"/>
      <c r="G27" s="18"/>
      <c r="J27" s="73"/>
      <c r="K27" s="73"/>
    </row>
    <row r="28" ht="13.5" customHeight="1">
      <c r="A28" s="19"/>
      <c r="B28" s="20" t="s">
        <v>24</v>
      </c>
      <c r="C28" s="21" t="s">
        <v>25</v>
      </c>
      <c r="D28" s="22" t="s">
        <v>26</v>
      </c>
      <c r="E28" s="23" t="s">
        <v>27</v>
      </c>
      <c r="F28" s="24" t="s">
        <v>28</v>
      </c>
      <c r="G28" s="18"/>
      <c r="J28" s="73"/>
      <c r="K28" s="73"/>
    </row>
    <row r="29" ht="13.5" customHeight="1">
      <c r="A29" s="25" t="s">
        <v>30</v>
      </c>
      <c r="B29" s="26">
        <v>0.0</v>
      </c>
      <c r="C29" s="26">
        <v>23.0</v>
      </c>
      <c r="D29" s="26">
        <v>659.0</v>
      </c>
      <c r="E29" s="26">
        <v>4292.0</v>
      </c>
      <c r="F29" s="24">
        <f t="shared" ref="F29:F31" si="23">SUM(B29:E29)</f>
        <v>4974</v>
      </c>
      <c r="G29" s="18"/>
    </row>
    <row r="30" ht="13.5" customHeight="1">
      <c r="A30" s="25" t="s">
        <v>40</v>
      </c>
      <c r="B30" s="26">
        <v>0.0</v>
      </c>
      <c r="C30" s="26">
        <v>12.0</v>
      </c>
      <c r="D30" s="26">
        <v>428.0</v>
      </c>
      <c r="E30" s="26">
        <v>3900.0</v>
      </c>
      <c r="F30" s="24">
        <f t="shared" si="23"/>
        <v>4340</v>
      </c>
      <c r="G30" s="18"/>
    </row>
    <row r="31" ht="13.5" customHeight="1">
      <c r="A31" s="19" t="s">
        <v>28</v>
      </c>
      <c r="B31" s="20">
        <f>B29+B30</f>
        <v>0</v>
      </c>
      <c r="C31" s="21">
        <f t="shared" ref="C31:E31" si="24">SUM(C29:C30)</f>
        <v>35</v>
      </c>
      <c r="D31" s="22">
        <f t="shared" si="24"/>
        <v>1087</v>
      </c>
      <c r="E31" s="23">
        <f t="shared" si="24"/>
        <v>8192</v>
      </c>
      <c r="F31" s="24">
        <f t="shared" si="23"/>
        <v>9314</v>
      </c>
      <c r="G31" s="18"/>
      <c r="I31" s="73"/>
    </row>
    <row r="32" ht="13.5" customHeight="1">
      <c r="A32" s="19"/>
      <c r="B32" s="20"/>
      <c r="C32" s="21"/>
      <c r="D32" s="22"/>
      <c r="E32" s="23"/>
      <c r="F32" s="24"/>
      <c r="G32" s="18"/>
      <c r="I32" s="73"/>
    </row>
    <row r="33" ht="13.5" customHeight="1">
      <c r="A33" s="84" t="s">
        <v>69</v>
      </c>
      <c r="B33" s="19">
        <f t="shared" ref="B33:F33" si="25">B29+B22+B15+B8</f>
        <v>9920</v>
      </c>
      <c r="C33" s="19">
        <f t="shared" si="25"/>
        <v>12593</v>
      </c>
      <c r="D33" s="19">
        <f t="shared" si="25"/>
        <v>11076</v>
      </c>
      <c r="E33" s="19">
        <f t="shared" si="25"/>
        <v>7014</v>
      </c>
      <c r="F33" s="19">
        <f t="shared" si="25"/>
        <v>40603</v>
      </c>
      <c r="G33" s="18"/>
      <c r="H33" s="73"/>
      <c r="I33" s="73"/>
      <c r="J33" s="73"/>
    </row>
    <row r="34" ht="13.5" customHeight="1">
      <c r="A34" s="84" t="s">
        <v>70</v>
      </c>
      <c r="B34" s="19">
        <f t="shared" ref="B34:F34" si="26">B30+B23+B16+B9</f>
        <v>2970</v>
      </c>
      <c r="C34" s="19">
        <f t="shared" si="26"/>
        <v>7551</v>
      </c>
      <c r="D34" s="19">
        <f t="shared" si="26"/>
        <v>9683</v>
      </c>
      <c r="E34" s="19">
        <f t="shared" si="26"/>
        <v>7110</v>
      </c>
      <c r="F34" s="19">
        <f t="shared" si="26"/>
        <v>27314</v>
      </c>
      <c r="G34" s="18"/>
      <c r="I34" s="73"/>
      <c r="J34" s="73"/>
    </row>
    <row r="35" ht="13.5" customHeight="1">
      <c r="A35" s="19" t="s">
        <v>39</v>
      </c>
      <c r="B35" s="19">
        <f t="shared" ref="B35:F35" si="27">B10+B17+B24+B31</f>
        <v>12890</v>
      </c>
      <c r="C35" s="19">
        <f t="shared" si="27"/>
        <v>20144</v>
      </c>
      <c r="D35" s="19">
        <f t="shared" si="27"/>
        <v>20759</v>
      </c>
      <c r="E35" s="19">
        <f t="shared" si="27"/>
        <v>14124</v>
      </c>
      <c r="F35" s="19">
        <f t="shared" si="27"/>
        <v>67917</v>
      </c>
      <c r="G35" s="18"/>
      <c r="I35" s="73"/>
      <c r="J35" s="73"/>
    </row>
    <row r="36" ht="13.5" customHeight="1">
      <c r="G36" s="18">
        <f>F9+F16+F23+F30</f>
        <v>27314</v>
      </c>
    </row>
    <row r="37" ht="13.5" customHeight="1">
      <c r="G37" s="18"/>
    </row>
    <row r="38" ht="13.5" customHeight="1">
      <c r="G38" s="18"/>
    </row>
    <row r="39" ht="13.5" customHeight="1">
      <c r="G39" s="18"/>
    </row>
    <row r="40" ht="13.5" customHeight="1">
      <c r="A40" s="19"/>
      <c r="B40" s="85" t="s">
        <v>67</v>
      </c>
      <c r="C40" s="32" t="s">
        <v>37</v>
      </c>
      <c r="D40" s="31" t="s">
        <v>38</v>
      </c>
      <c r="E40" s="31" t="s">
        <v>23</v>
      </c>
      <c r="F40" s="19"/>
      <c r="G40" s="18"/>
    </row>
    <row r="41" ht="13.5" customHeight="1">
      <c r="A41" s="86" t="s">
        <v>71</v>
      </c>
      <c r="B41" s="50">
        <f>F29/F31</f>
        <v>0.5340347863</v>
      </c>
      <c r="C41" s="50">
        <f>F22/F24</f>
        <v>0.5468695551</v>
      </c>
      <c r="D41" s="50">
        <f>F15/F17</f>
        <v>0.5851934713</v>
      </c>
      <c r="E41" s="50">
        <f>F8/F10</f>
        <v>0.6770420849</v>
      </c>
      <c r="F41" s="50"/>
      <c r="G41" s="18"/>
    </row>
    <row r="42" ht="13.5" customHeight="1">
      <c r="A42" s="86" t="s">
        <v>72</v>
      </c>
      <c r="B42" s="50">
        <f>F30/F31</f>
        <v>0.4659652137</v>
      </c>
      <c r="C42" s="50">
        <f>F23/F24</f>
        <v>0.4531304449</v>
      </c>
      <c r="D42" s="50">
        <f>F16/F17</f>
        <v>0.4148065287</v>
      </c>
      <c r="E42" s="50">
        <f>F9/F10</f>
        <v>0.3229579151</v>
      </c>
      <c r="F42" s="50"/>
      <c r="G42" s="18"/>
    </row>
    <row r="43" ht="13.5" customHeight="1">
      <c r="A43" s="19"/>
      <c r="B43" s="50">
        <f t="shared" ref="B43:E43" si="28">B42+B41</f>
        <v>1</v>
      </c>
      <c r="C43" s="50">
        <f t="shared" si="28"/>
        <v>1</v>
      </c>
      <c r="D43" s="50">
        <f t="shared" si="28"/>
        <v>1</v>
      </c>
      <c r="E43" s="50">
        <f t="shared" si="28"/>
        <v>1</v>
      </c>
      <c r="F43" s="19"/>
      <c r="G43" s="18"/>
    </row>
    <row r="44" ht="13.5" customHeight="1">
      <c r="G44" s="18"/>
    </row>
    <row r="45" ht="13.5" customHeight="1">
      <c r="G45" s="18"/>
    </row>
    <row r="46" ht="13.5" customHeight="1">
      <c r="G46" s="18"/>
    </row>
    <row r="47" ht="13.5" customHeight="1">
      <c r="G47" s="18"/>
    </row>
    <row r="48" ht="13.5" customHeight="1">
      <c r="A48" s="15" t="s">
        <v>73</v>
      </c>
      <c r="G48" s="18"/>
    </row>
    <row r="49" ht="13.5" customHeight="1">
      <c r="A49" s="19"/>
      <c r="B49" s="87" t="s">
        <v>74</v>
      </c>
      <c r="C49" s="88" t="s">
        <v>30</v>
      </c>
      <c r="G49" s="18"/>
    </row>
    <row r="50" ht="13.5" customHeight="1">
      <c r="A50" s="19" t="s">
        <v>51</v>
      </c>
      <c r="B50" s="89">
        <v>59.67</v>
      </c>
      <c r="C50" s="89">
        <v>59.48</v>
      </c>
      <c r="G50" s="18"/>
    </row>
    <row r="51" ht="13.5" customHeight="1">
      <c r="A51" s="19" t="s">
        <v>54</v>
      </c>
      <c r="B51" s="89">
        <v>52.8</v>
      </c>
      <c r="C51" s="89">
        <v>52.9</v>
      </c>
      <c r="G51" s="18"/>
    </row>
    <row r="52" ht="13.5" customHeight="1">
      <c r="A52" s="19" t="s">
        <v>75</v>
      </c>
      <c r="B52" s="89">
        <v>50.32</v>
      </c>
      <c r="C52" s="89">
        <v>51.07</v>
      </c>
      <c r="G52" s="18"/>
    </row>
    <row r="53" ht="13.5" customHeight="1">
      <c r="G53" s="18"/>
    </row>
    <row r="54" ht="13.5" customHeight="1">
      <c r="G54" s="18"/>
    </row>
    <row r="55" ht="13.5" customHeight="1">
      <c r="A55" s="90" t="s">
        <v>71</v>
      </c>
      <c r="G55" s="18"/>
    </row>
    <row r="56" ht="13.5" customHeight="1">
      <c r="B56" s="33" t="s">
        <v>76</v>
      </c>
      <c r="C56" s="33" t="s">
        <v>77</v>
      </c>
      <c r="D56" s="33" t="s">
        <v>78</v>
      </c>
      <c r="E56" s="33" t="s">
        <v>79</v>
      </c>
      <c r="G56" s="18"/>
    </row>
    <row r="57" ht="13.5" customHeight="1">
      <c r="A57" s="90" t="s">
        <v>80</v>
      </c>
      <c r="B57">
        <f t="shared" ref="B57:E57" si="29">B29</f>
        <v>0</v>
      </c>
      <c r="C57">
        <f t="shared" si="29"/>
        <v>23</v>
      </c>
      <c r="D57">
        <f t="shared" si="29"/>
        <v>659</v>
      </c>
      <c r="E57">
        <f t="shared" si="29"/>
        <v>4292</v>
      </c>
      <c r="G57" s="18"/>
    </row>
    <row r="58" ht="13.5" customHeight="1">
      <c r="A58" s="33" t="s">
        <v>81</v>
      </c>
      <c r="B58">
        <f t="shared" ref="B58:E58" si="30">B22</f>
        <v>237</v>
      </c>
      <c r="C58">
        <f t="shared" si="30"/>
        <v>2431</v>
      </c>
      <c r="D58">
        <f t="shared" si="30"/>
        <v>4440</v>
      </c>
      <c r="E58">
        <f t="shared" si="30"/>
        <v>2308</v>
      </c>
      <c r="G58" s="18"/>
    </row>
    <row r="59" ht="13.5" customHeight="1">
      <c r="A59" s="33" t="s">
        <v>82</v>
      </c>
      <c r="B59">
        <f t="shared" ref="B59:E59" si="31">B15</f>
        <v>2460</v>
      </c>
      <c r="C59">
        <f t="shared" si="31"/>
        <v>5205</v>
      </c>
      <c r="D59">
        <f t="shared" si="31"/>
        <v>3497</v>
      </c>
      <c r="E59">
        <f t="shared" si="31"/>
        <v>347</v>
      </c>
      <c r="G59" s="18"/>
    </row>
    <row r="60" ht="13.5" customHeight="1">
      <c r="A60" s="33" t="s">
        <v>83</v>
      </c>
      <c r="B60">
        <f t="shared" ref="B60:E60" si="32">B8</f>
        <v>7223</v>
      </c>
      <c r="C60">
        <f t="shared" si="32"/>
        <v>4934</v>
      </c>
      <c r="D60">
        <f t="shared" si="32"/>
        <v>2480</v>
      </c>
      <c r="E60">
        <f t="shared" si="32"/>
        <v>67</v>
      </c>
      <c r="G60" s="18"/>
    </row>
    <row r="61" ht="13.5" customHeight="1">
      <c r="G61" s="18"/>
    </row>
    <row r="62" ht="13.5" customHeight="1">
      <c r="A62" s="90" t="s">
        <v>72</v>
      </c>
      <c r="G62" s="18"/>
    </row>
    <row r="63" ht="13.5" customHeight="1">
      <c r="B63" s="33" t="s">
        <v>76</v>
      </c>
      <c r="C63" s="33" t="s">
        <v>77</v>
      </c>
      <c r="D63" s="33" t="s">
        <v>78</v>
      </c>
      <c r="E63" s="33" t="s">
        <v>79</v>
      </c>
      <c r="G63" s="18"/>
    </row>
    <row r="64" ht="13.5" customHeight="1">
      <c r="A64" s="90" t="s">
        <v>80</v>
      </c>
      <c r="B64">
        <f t="shared" ref="B64:E64" si="33">B30</f>
        <v>0</v>
      </c>
      <c r="C64">
        <f t="shared" si="33"/>
        <v>12</v>
      </c>
      <c r="D64">
        <f t="shared" si="33"/>
        <v>428</v>
      </c>
      <c r="E64">
        <f t="shared" si="33"/>
        <v>3900</v>
      </c>
      <c r="G64" s="18"/>
    </row>
    <row r="65" ht="13.5" customHeight="1">
      <c r="A65" s="33" t="s">
        <v>81</v>
      </c>
      <c r="B65">
        <f t="shared" ref="B65:E65" si="34">B23</f>
        <v>50</v>
      </c>
      <c r="C65">
        <f t="shared" si="34"/>
        <v>1279</v>
      </c>
      <c r="D65">
        <f t="shared" si="34"/>
        <v>3738</v>
      </c>
      <c r="E65">
        <f t="shared" si="34"/>
        <v>2735</v>
      </c>
      <c r="G65" s="18"/>
    </row>
    <row r="66" ht="13.5" customHeight="1">
      <c r="A66" s="33" t="s">
        <v>82</v>
      </c>
      <c r="B66">
        <f t="shared" ref="B66:E66" si="35">B16</f>
        <v>698</v>
      </c>
      <c r="C66">
        <f t="shared" si="35"/>
        <v>3462</v>
      </c>
      <c r="D66">
        <f t="shared" si="35"/>
        <v>3590</v>
      </c>
      <c r="E66">
        <f t="shared" si="35"/>
        <v>408</v>
      </c>
      <c r="G66" s="18"/>
    </row>
    <row r="67" ht="13.5" customHeight="1">
      <c r="A67" s="90" t="s">
        <v>83</v>
      </c>
      <c r="B67">
        <f t="shared" ref="B67:E67" si="36">B9</f>
        <v>2222</v>
      </c>
      <c r="C67">
        <f t="shared" si="36"/>
        <v>2798</v>
      </c>
      <c r="D67">
        <f t="shared" si="36"/>
        <v>1927</v>
      </c>
      <c r="E67">
        <f t="shared" si="36"/>
        <v>67</v>
      </c>
      <c r="G67" s="18"/>
    </row>
    <row r="68" ht="13.5" customHeight="1">
      <c r="G68" s="18"/>
    </row>
    <row r="69" ht="13.5" customHeight="1">
      <c r="G69" s="18"/>
    </row>
    <row r="70" ht="13.5" customHeight="1">
      <c r="G70" s="18"/>
    </row>
    <row r="71" ht="13.5" customHeight="1">
      <c r="G71" s="18"/>
    </row>
    <row r="72" ht="13.5" customHeight="1">
      <c r="G72" s="18"/>
    </row>
    <row r="73" ht="13.5" customHeight="1">
      <c r="G73" s="18"/>
    </row>
    <row r="74" ht="13.5" customHeight="1">
      <c r="G74" s="18"/>
    </row>
    <row r="75" ht="13.5" customHeight="1">
      <c r="G75" s="18"/>
    </row>
    <row r="76" ht="13.5" customHeight="1">
      <c r="G76" s="18"/>
    </row>
    <row r="77" ht="13.5" customHeight="1">
      <c r="G77" s="18"/>
    </row>
    <row r="78" ht="13.5" customHeight="1">
      <c r="G78" s="18"/>
    </row>
    <row r="79" ht="13.5" customHeight="1">
      <c r="G79" s="18"/>
    </row>
    <row r="80" ht="13.5" customHeight="1">
      <c r="G80" s="18"/>
    </row>
    <row r="81" ht="13.5" customHeight="1">
      <c r="G81" s="18"/>
    </row>
    <row r="82" ht="13.5" customHeight="1">
      <c r="G82" s="18"/>
    </row>
    <row r="83" ht="13.5" customHeight="1">
      <c r="G83" s="18"/>
    </row>
    <row r="84" ht="13.5" customHeight="1">
      <c r="G84" s="18"/>
    </row>
    <row r="85" ht="13.5" customHeight="1">
      <c r="G85" s="18"/>
    </row>
    <row r="86" ht="13.5" customHeight="1">
      <c r="G86" s="18"/>
    </row>
    <row r="87" ht="13.5" customHeight="1">
      <c r="G87" s="18"/>
    </row>
    <row r="88" ht="13.5" customHeight="1">
      <c r="G88" s="18"/>
    </row>
    <row r="89" ht="13.5" customHeight="1">
      <c r="G89" s="18"/>
    </row>
    <row r="90" ht="13.5" customHeight="1">
      <c r="G90" s="18"/>
    </row>
    <row r="91" ht="13.5" customHeight="1">
      <c r="G91" s="18"/>
    </row>
    <row r="92" ht="13.5" customHeight="1">
      <c r="G92" s="18"/>
    </row>
    <row r="93" ht="13.5" customHeight="1">
      <c r="G93" s="18"/>
    </row>
    <row r="94" ht="13.5" customHeight="1">
      <c r="G94" s="18"/>
    </row>
    <row r="95" ht="13.5" customHeight="1">
      <c r="G95" s="18"/>
    </row>
    <row r="96" ht="13.5" customHeight="1">
      <c r="G96" s="18"/>
    </row>
    <row r="97" ht="13.5" customHeight="1">
      <c r="G97" s="18"/>
    </row>
    <row r="98" ht="13.5" customHeight="1">
      <c r="G98" s="18"/>
    </row>
    <row r="99" ht="13.5" customHeight="1">
      <c r="G99" s="18"/>
    </row>
    <row r="100" ht="13.5" customHeight="1">
      <c r="G100" s="18"/>
    </row>
    <row r="101" ht="13.5" customHeight="1">
      <c r="G101" s="18"/>
    </row>
    <row r="102" ht="13.5" customHeight="1">
      <c r="G102" s="18"/>
    </row>
    <row r="103" ht="13.5" customHeight="1">
      <c r="G103" s="18"/>
    </row>
    <row r="104" ht="13.5" customHeight="1">
      <c r="G104" s="18"/>
    </row>
    <row r="105" ht="13.5" customHeight="1">
      <c r="G105" s="18"/>
    </row>
    <row r="106" ht="13.5" customHeight="1">
      <c r="G106" s="18"/>
    </row>
    <row r="107" ht="13.5" customHeight="1">
      <c r="G107" s="18"/>
    </row>
    <row r="108" ht="13.5" customHeight="1">
      <c r="G108" s="18"/>
    </row>
    <row r="109" ht="13.5" customHeight="1">
      <c r="G109" s="18"/>
    </row>
    <row r="110" ht="13.5" customHeight="1">
      <c r="G110" s="18"/>
    </row>
    <row r="111" ht="13.5" customHeight="1">
      <c r="G111" s="18"/>
    </row>
    <row r="112" ht="13.5" customHeight="1">
      <c r="G112" s="18"/>
    </row>
    <row r="113" ht="13.5" customHeight="1">
      <c r="G113" s="18"/>
    </row>
    <row r="114" ht="13.5" customHeight="1">
      <c r="G114" s="18"/>
    </row>
    <row r="115" ht="13.5" customHeight="1">
      <c r="G115" s="18"/>
    </row>
    <row r="116" ht="13.5" customHeight="1">
      <c r="G116" s="18"/>
    </row>
    <row r="117" ht="13.5" customHeight="1">
      <c r="G117" s="18"/>
    </row>
    <row r="118" ht="13.5" customHeight="1">
      <c r="G118" s="18"/>
    </row>
    <row r="119" ht="13.5" customHeight="1">
      <c r="G119" s="18"/>
    </row>
    <row r="120" ht="13.5" customHeight="1">
      <c r="G120" s="18"/>
    </row>
    <row r="121" ht="13.5" customHeight="1">
      <c r="G121" s="18"/>
    </row>
    <row r="122" ht="13.5" customHeight="1">
      <c r="G122" s="18"/>
    </row>
    <row r="123" ht="13.5" customHeight="1">
      <c r="G123" s="18"/>
    </row>
    <row r="124" ht="13.5" customHeight="1">
      <c r="G124" s="18"/>
    </row>
    <row r="125" ht="13.5" customHeight="1">
      <c r="G125" s="18"/>
    </row>
    <row r="126" ht="13.5" customHeight="1">
      <c r="G126" s="18"/>
    </row>
    <row r="127" ht="13.5" customHeight="1">
      <c r="G127" s="18"/>
    </row>
    <row r="128" ht="13.5" customHeight="1">
      <c r="G128" s="18"/>
    </row>
    <row r="129" ht="13.5" customHeight="1">
      <c r="G129" s="18"/>
    </row>
    <row r="130" ht="13.5" customHeight="1">
      <c r="G130" s="18"/>
    </row>
    <row r="131" ht="13.5" customHeight="1">
      <c r="G131" s="18"/>
    </row>
    <row r="132" ht="13.5" customHeight="1">
      <c r="G132" s="18"/>
    </row>
    <row r="133" ht="13.5" customHeight="1">
      <c r="G133" s="18"/>
    </row>
    <row r="134" ht="13.5" customHeight="1">
      <c r="G134" s="18"/>
    </row>
    <row r="135" ht="13.5" customHeight="1">
      <c r="G135" s="18"/>
    </row>
    <row r="136" ht="13.5" customHeight="1">
      <c r="G136" s="18"/>
    </row>
    <row r="137" ht="13.5" customHeight="1">
      <c r="G137" s="18"/>
    </row>
    <row r="138" ht="13.5" customHeight="1">
      <c r="G138" s="18"/>
    </row>
    <row r="139" ht="13.5" customHeight="1">
      <c r="G139" s="18"/>
    </row>
    <row r="140" ht="13.5" customHeight="1">
      <c r="G140" s="18"/>
    </row>
    <row r="141" ht="13.5" customHeight="1">
      <c r="G141" s="18"/>
    </row>
    <row r="142" ht="13.5" customHeight="1">
      <c r="G142" s="18"/>
    </row>
    <row r="143" ht="13.5" customHeight="1">
      <c r="G143" s="18"/>
    </row>
    <row r="144" ht="13.5" customHeight="1">
      <c r="G144" s="18"/>
    </row>
    <row r="145" ht="13.5" customHeight="1">
      <c r="G145" s="18"/>
    </row>
    <row r="146" ht="13.5" customHeight="1">
      <c r="G146" s="18"/>
    </row>
    <row r="147" ht="13.5" customHeight="1">
      <c r="G147" s="18"/>
    </row>
    <row r="148" ht="13.5" customHeight="1">
      <c r="G148" s="18"/>
    </row>
    <row r="149" ht="13.5" customHeight="1">
      <c r="G149" s="18"/>
    </row>
    <row r="150" ht="13.5" customHeight="1">
      <c r="G150" s="18"/>
    </row>
    <row r="151" ht="13.5" customHeight="1">
      <c r="G151" s="18"/>
    </row>
    <row r="152" ht="13.5" customHeight="1">
      <c r="G152" s="18"/>
    </row>
    <row r="153" ht="13.5" customHeight="1">
      <c r="G153" s="18"/>
    </row>
    <row r="154" ht="13.5" customHeight="1">
      <c r="G154" s="18"/>
    </row>
    <row r="155" ht="13.5" customHeight="1">
      <c r="G155" s="18"/>
    </row>
    <row r="156" ht="13.5" customHeight="1">
      <c r="G156" s="18"/>
    </row>
    <row r="157" ht="13.5" customHeight="1">
      <c r="G157" s="18"/>
    </row>
    <row r="158" ht="13.5" customHeight="1">
      <c r="G158" s="18"/>
    </row>
    <row r="159" ht="13.5" customHeight="1">
      <c r="G159" s="18"/>
    </row>
    <row r="160" ht="13.5" customHeight="1">
      <c r="G160" s="18"/>
    </row>
    <row r="161" ht="13.5" customHeight="1">
      <c r="G161" s="18"/>
    </row>
    <row r="162" ht="13.5" customHeight="1">
      <c r="G162" s="18"/>
    </row>
    <row r="163" ht="13.5" customHeight="1">
      <c r="G163" s="18"/>
    </row>
    <row r="164" ht="13.5" customHeight="1">
      <c r="G164" s="18"/>
    </row>
    <row r="165" ht="13.5" customHeight="1">
      <c r="G165" s="18"/>
    </row>
    <row r="166" ht="13.5" customHeight="1">
      <c r="G166" s="18"/>
    </row>
    <row r="167" ht="13.5" customHeight="1">
      <c r="G167" s="18"/>
    </row>
    <row r="168" ht="13.5" customHeight="1">
      <c r="G168" s="18"/>
    </row>
    <row r="169" ht="13.5" customHeight="1">
      <c r="G169" s="18"/>
    </row>
    <row r="170" ht="13.5" customHeight="1">
      <c r="G170" s="18"/>
    </row>
    <row r="171" ht="13.5" customHeight="1">
      <c r="G171" s="18"/>
    </row>
    <row r="172" ht="13.5" customHeight="1">
      <c r="G172" s="18"/>
    </row>
    <row r="173" ht="13.5" customHeight="1">
      <c r="G173" s="18"/>
    </row>
    <row r="174" ht="13.5" customHeight="1">
      <c r="G174" s="18"/>
    </row>
    <row r="175" ht="13.5" customHeight="1">
      <c r="G175" s="18"/>
    </row>
    <row r="176" ht="13.5" customHeight="1">
      <c r="G176" s="18"/>
    </row>
    <row r="177" ht="13.5" customHeight="1">
      <c r="G177" s="18"/>
    </row>
    <row r="178" ht="13.5" customHeight="1">
      <c r="G178" s="18"/>
    </row>
    <row r="179" ht="13.5" customHeight="1">
      <c r="G179" s="18"/>
    </row>
    <row r="180" ht="13.5" customHeight="1">
      <c r="G180" s="18"/>
    </row>
    <row r="181" ht="13.5" customHeight="1">
      <c r="G181" s="18"/>
    </row>
    <row r="182" ht="13.5" customHeight="1">
      <c r="G182" s="18"/>
    </row>
    <row r="183" ht="13.5" customHeight="1">
      <c r="G183" s="18"/>
    </row>
    <row r="184" ht="13.5" customHeight="1">
      <c r="G184" s="18"/>
    </row>
    <row r="185" ht="13.5" customHeight="1">
      <c r="G185" s="18"/>
    </row>
    <row r="186" ht="13.5" customHeight="1">
      <c r="G186" s="18"/>
    </row>
    <row r="187" ht="13.5" customHeight="1">
      <c r="G187" s="18"/>
    </row>
    <row r="188" ht="13.5" customHeight="1">
      <c r="G188" s="18"/>
    </row>
    <row r="189" ht="13.5" customHeight="1">
      <c r="G189" s="18"/>
    </row>
    <row r="190" ht="13.5" customHeight="1">
      <c r="G190" s="18"/>
    </row>
    <row r="191" ht="13.5" customHeight="1">
      <c r="G191" s="18"/>
    </row>
    <row r="192" ht="13.5" customHeight="1">
      <c r="G192" s="18"/>
    </row>
    <row r="193" ht="13.5" customHeight="1">
      <c r="G193" s="18"/>
    </row>
    <row r="194" ht="13.5" customHeight="1">
      <c r="G194" s="18"/>
    </row>
    <row r="195" ht="13.5" customHeight="1">
      <c r="G195" s="18"/>
    </row>
    <row r="196" ht="13.5" customHeight="1">
      <c r="G196" s="18"/>
    </row>
    <row r="197" ht="13.5" customHeight="1">
      <c r="G197" s="18"/>
    </row>
    <row r="198" ht="13.5" customHeight="1">
      <c r="G198" s="18"/>
    </row>
    <row r="199" ht="13.5" customHeight="1">
      <c r="G199" s="18"/>
    </row>
    <row r="200" ht="13.5" customHeight="1">
      <c r="G200" s="18"/>
    </row>
    <row r="201" ht="13.5" customHeight="1">
      <c r="G201" s="18"/>
    </row>
    <row r="202" ht="13.5" customHeight="1">
      <c r="G202" s="18"/>
    </row>
    <row r="203" ht="13.5" customHeight="1">
      <c r="G203" s="18"/>
    </row>
    <row r="204" ht="13.5" customHeight="1">
      <c r="G204" s="18"/>
    </row>
    <row r="205" ht="13.5" customHeight="1">
      <c r="G205" s="18"/>
    </row>
    <row r="206" ht="13.5" customHeight="1">
      <c r="G206" s="18"/>
    </row>
    <row r="207" ht="13.5" customHeight="1">
      <c r="G207" s="18"/>
    </row>
    <row r="208" ht="13.5" customHeight="1">
      <c r="G208" s="18"/>
    </row>
    <row r="209" ht="13.5" customHeight="1">
      <c r="G209" s="18"/>
    </row>
    <row r="210" ht="13.5" customHeight="1">
      <c r="G210" s="18"/>
    </row>
    <row r="211" ht="13.5" customHeight="1">
      <c r="G211" s="18"/>
    </row>
    <row r="212" ht="13.5" customHeight="1">
      <c r="G212" s="18"/>
    </row>
    <row r="213" ht="13.5" customHeight="1">
      <c r="G213" s="18"/>
    </row>
    <row r="214" ht="13.5" customHeight="1">
      <c r="G214" s="18"/>
    </row>
    <row r="215" ht="13.5" customHeight="1">
      <c r="G215" s="18"/>
    </row>
    <row r="216" ht="13.5" customHeight="1">
      <c r="G216" s="18"/>
    </row>
    <row r="217" ht="13.5" customHeight="1">
      <c r="G217" s="18"/>
    </row>
    <row r="218" ht="13.5" customHeight="1">
      <c r="G218" s="18"/>
    </row>
    <row r="219" ht="13.5" customHeight="1">
      <c r="G219" s="18"/>
    </row>
    <row r="220" ht="13.5" customHeight="1">
      <c r="G220" s="18"/>
    </row>
    <row r="221" ht="13.5" customHeight="1">
      <c r="G221" s="18"/>
    </row>
    <row r="222" ht="13.5" customHeight="1">
      <c r="G222" s="18"/>
    </row>
    <row r="223" ht="13.5" customHeight="1">
      <c r="G223" s="18"/>
    </row>
    <row r="224" ht="13.5" customHeight="1">
      <c r="G224" s="18"/>
    </row>
    <row r="225" ht="13.5" customHeight="1">
      <c r="G225" s="18"/>
    </row>
    <row r="226" ht="13.5" customHeight="1">
      <c r="G226" s="18"/>
    </row>
    <row r="227" ht="13.5" customHeight="1">
      <c r="G227" s="18"/>
    </row>
    <row r="228" ht="13.5" customHeight="1">
      <c r="G228" s="18"/>
    </row>
    <row r="229" ht="13.5" customHeight="1">
      <c r="G229" s="18"/>
    </row>
    <row r="230" ht="13.5" customHeight="1">
      <c r="G230" s="18"/>
    </row>
    <row r="231" ht="13.5" customHeight="1">
      <c r="G231" s="18"/>
    </row>
    <row r="232" ht="13.5" customHeight="1">
      <c r="G232" s="18"/>
    </row>
    <row r="233" ht="13.5" customHeight="1">
      <c r="G233" s="18"/>
    </row>
    <row r="234" ht="13.5" customHeight="1">
      <c r="G234" s="18"/>
    </row>
    <row r="235" ht="13.5" customHeight="1">
      <c r="G235" s="18"/>
    </row>
    <row r="236" ht="13.5" customHeight="1">
      <c r="G236" s="18"/>
    </row>
    <row r="237" ht="13.5" customHeight="1">
      <c r="G237" s="18"/>
    </row>
    <row r="238" ht="13.5" customHeight="1">
      <c r="G238" s="18"/>
    </row>
    <row r="239" ht="13.5" customHeight="1">
      <c r="G239" s="18"/>
    </row>
    <row r="240" ht="13.5" customHeight="1">
      <c r="G240" s="18"/>
    </row>
    <row r="241" ht="13.5" customHeight="1">
      <c r="G241" s="18"/>
    </row>
    <row r="242" ht="13.5" customHeight="1">
      <c r="G242" s="18"/>
    </row>
    <row r="243" ht="13.5" customHeight="1">
      <c r="G243" s="18"/>
    </row>
    <row r="244" ht="13.5" customHeight="1">
      <c r="G244" s="18"/>
    </row>
    <row r="245" ht="13.5" customHeight="1">
      <c r="G245" s="18"/>
    </row>
    <row r="246" ht="13.5" customHeight="1">
      <c r="G246" s="18"/>
    </row>
    <row r="247" ht="13.5" customHeight="1">
      <c r="G247" s="18"/>
    </row>
    <row r="248" ht="13.5" customHeight="1">
      <c r="G248" s="18"/>
    </row>
    <row r="249" ht="13.5" customHeight="1">
      <c r="G249" s="18"/>
    </row>
    <row r="250" ht="13.5" customHeight="1">
      <c r="G250" s="18"/>
    </row>
    <row r="251" ht="13.5" customHeight="1">
      <c r="G251" s="18"/>
    </row>
    <row r="252" ht="13.5" customHeight="1">
      <c r="G252" s="18"/>
    </row>
    <row r="253" ht="13.5" customHeight="1">
      <c r="G253" s="18"/>
    </row>
    <row r="254" ht="13.5" customHeight="1">
      <c r="G254" s="18"/>
    </row>
    <row r="255" ht="13.5" customHeight="1">
      <c r="G255" s="18"/>
    </row>
    <row r="256" ht="13.5" customHeight="1">
      <c r="G256" s="18"/>
    </row>
    <row r="257" ht="13.5" customHeight="1">
      <c r="G257" s="18"/>
    </row>
    <row r="258" ht="13.5" customHeight="1">
      <c r="G258" s="18"/>
    </row>
    <row r="259" ht="13.5" customHeight="1">
      <c r="G259" s="18"/>
    </row>
    <row r="260" ht="13.5" customHeight="1">
      <c r="G260" s="18"/>
    </row>
    <row r="261" ht="13.5" customHeight="1">
      <c r="G261" s="18"/>
    </row>
    <row r="262" ht="13.5" customHeight="1">
      <c r="G262" s="18"/>
    </row>
    <row r="263" ht="13.5" customHeight="1">
      <c r="G263" s="18"/>
    </row>
    <row r="264" ht="13.5" customHeight="1">
      <c r="G264" s="18"/>
    </row>
    <row r="265" ht="13.5" customHeight="1">
      <c r="G265" s="18"/>
    </row>
    <row r="266" ht="13.5" customHeight="1">
      <c r="G266" s="18"/>
    </row>
    <row r="267" ht="13.5" customHeight="1">
      <c r="G267" s="18"/>
    </row>
    <row r="268" ht="15.75" customHeight="1">
      <c r="G268" s="18"/>
    </row>
    <row r="269" ht="15.75" customHeight="1">
      <c r="G269" s="18"/>
    </row>
    <row r="270" ht="15.75" customHeight="1">
      <c r="G270" s="18"/>
    </row>
    <row r="271" ht="15.75" customHeight="1">
      <c r="G271" s="18"/>
    </row>
    <row r="272" ht="15.75" customHeight="1">
      <c r="G272" s="18"/>
    </row>
    <row r="273" ht="15.75" customHeight="1">
      <c r="G273" s="18"/>
    </row>
    <row r="274" ht="15.75" customHeight="1">
      <c r="G274" s="18"/>
    </row>
    <row r="275" ht="15.75" customHeight="1">
      <c r="G275" s="18"/>
    </row>
    <row r="276" ht="15.75" customHeight="1">
      <c r="G276" s="18"/>
    </row>
    <row r="277" ht="15.75" customHeight="1">
      <c r="G277" s="18"/>
    </row>
    <row r="278" ht="15.75" customHeight="1">
      <c r="G278" s="18"/>
    </row>
    <row r="279" ht="15.75" customHeight="1">
      <c r="G279" s="18"/>
    </row>
    <row r="280" ht="15.75" customHeight="1">
      <c r="G280" s="18"/>
    </row>
    <row r="281" ht="15.75" customHeight="1">
      <c r="G281" s="18"/>
    </row>
    <row r="282" ht="15.75" customHeight="1">
      <c r="G282" s="18"/>
    </row>
    <row r="283" ht="15.75" customHeight="1">
      <c r="G283" s="18"/>
    </row>
    <row r="284" ht="15.75" customHeight="1">
      <c r="G284" s="18"/>
    </row>
    <row r="285" ht="15.75" customHeight="1">
      <c r="G285" s="18"/>
    </row>
    <row r="286" ht="15.75" customHeight="1">
      <c r="G286" s="18"/>
    </row>
    <row r="287" ht="15.75" customHeight="1">
      <c r="G287" s="18"/>
    </row>
    <row r="288" ht="15.75" customHeight="1">
      <c r="G288" s="18"/>
    </row>
    <row r="289" ht="15.75" customHeight="1">
      <c r="G289" s="18"/>
    </row>
    <row r="290" ht="15.75" customHeight="1">
      <c r="G290" s="18"/>
    </row>
    <row r="291" ht="15.75" customHeight="1">
      <c r="G291" s="18"/>
    </row>
    <row r="292" ht="15.75" customHeight="1">
      <c r="G292" s="18"/>
    </row>
    <row r="293" ht="15.75" customHeight="1">
      <c r="G293" s="18"/>
    </row>
    <row r="294" ht="15.75" customHeight="1">
      <c r="G294" s="18"/>
    </row>
    <row r="295" ht="15.75" customHeight="1">
      <c r="G295" s="18"/>
    </row>
    <row r="296" ht="15.75" customHeight="1">
      <c r="G296" s="18"/>
    </row>
    <row r="297" ht="15.75" customHeight="1">
      <c r="G297" s="18"/>
    </row>
    <row r="298" ht="15.75" customHeight="1">
      <c r="G298" s="18"/>
    </row>
    <row r="299" ht="15.75" customHeight="1">
      <c r="G299" s="18"/>
    </row>
    <row r="300" ht="15.75" customHeight="1">
      <c r="G300" s="18"/>
    </row>
    <row r="301" ht="15.75" customHeight="1">
      <c r="G301" s="18"/>
    </row>
    <row r="302" ht="15.75" customHeight="1">
      <c r="G302" s="18"/>
    </row>
    <row r="303" ht="15.75" customHeight="1">
      <c r="G303" s="18"/>
    </row>
    <row r="304" ht="15.75" customHeight="1">
      <c r="G304" s="18"/>
    </row>
    <row r="305" ht="15.75" customHeight="1">
      <c r="G305" s="18"/>
    </row>
    <row r="306" ht="15.75" customHeight="1">
      <c r="G306" s="18"/>
    </row>
    <row r="307" ht="15.75" customHeight="1">
      <c r="G307" s="18"/>
    </row>
    <row r="308" ht="15.75" customHeight="1">
      <c r="G308" s="18"/>
    </row>
    <row r="309" ht="15.75" customHeight="1">
      <c r="G309" s="18"/>
    </row>
    <row r="310" ht="15.75" customHeight="1">
      <c r="G310" s="18"/>
    </row>
    <row r="311" ht="15.75" customHeight="1">
      <c r="G311" s="18"/>
    </row>
    <row r="312" ht="15.75" customHeight="1">
      <c r="G312" s="18"/>
    </row>
    <row r="313" ht="15.75" customHeight="1">
      <c r="G313" s="18"/>
    </row>
    <row r="314" ht="15.75" customHeight="1">
      <c r="G314" s="18"/>
    </row>
    <row r="315" ht="15.75" customHeight="1">
      <c r="G315" s="18"/>
    </row>
    <row r="316" ht="15.75" customHeight="1">
      <c r="G316" s="18"/>
    </row>
    <row r="317" ht="15.75" customHeight="1">
      <c r="G317" s="18"/>
    </row>
    <row r="318" ht="15.75" customHeight="1">
      <c r="G318" s="18"/>
    </row>
    <row r="319" ht="15.75" customHeight="1">
      <c r="G319" s="18"/>
    </row>
    <row r="320" ht="15.75" customHeight="1">
      <c r="G320" s="18"/>
    </row>
    <row r="321" ht="15.75" customHeight="1">
      <c r="G321" s="18"/>
    </row>
    <row r="322" ht="15.75" customHeight="1">
      <c r="G322" s="18"/>
    </row>
    <row r="323" ht="15.75" customHeight="1">
      <c r="G323" s="18"/>
    </row>
    <row r="324" ht="15.75" customHeight="1">
      <c r="G324" s="18"/>
    </row>
    <row r="325" ht="15.75" customHeight="1">
      <c r="G325" s="18"/>
    </row>
    <row r="326" ht="15.75" customHeight="1">
      <c r="G326" s="18"/>
    </row>
    <row r="327" ht="15.75" customHeight="1">
      <c r="G327" s="18"/>
    </row>
    <row r="328" ht="15.75" customHeight="1">
      <c r="G328" s="18"/>
    </row>
    <row r="329" ht="15.75" customHeight="1">
      <c r="G329" s="18"/>
    </row>
    <row r="330" ht="15.75" customHeight="1">
      <c r="G330" s="18"/>
    </row>
    <row r="331" ht="15.75" customHeight="1">
      <c r="G331" s="18"/>
    </row>
    <row r="332" ht="15.75" customHeight="1">
      <c r="G332" s="18"/>
    </row>
    <row r="333" ht="15.75" customHeight="1">
      <c r="G333" s="18"/>
    </row>
    <row r="334" ht="15.75" customHeight="1">
      <c r="G334" s="18"/>
    </row>
    <row r="335" ht="15.75" customHeight="1">
      <c r="G335" s="18"/>
    </row>
    <row r="336" ht="15.75" customHeight="1">
      <c r="G336" s="18"/>
    </row>
    <row r="337" ht="15.75" customHeight="1">
      <c r="G337" s="18"/>
    </row>
    <row r="338" ht="15.75" customHeight="1">
      <c r="G338" s="18"/>
    </row>
    <row r="339" ht="15.75" customHeight="1">
      <c r="G339" s="18"/>
    </row>
    <row r="340" ht="15.75" customHeight="1">
      <c r="G340" s="18"/>
    </row>
    <row r="341" ht="15.75" customHeight="1">
      <c r="G341" s="18"/>
    </row>
    <row r="342" ht="15.75" customHeight="1">
      <c r="G342" s="18"/>
    </row>
    <row r="343" ht="15.75" customHeight="1">
      <c r="G343" s="18"/>
    </row>
    <row r="344" ht="15.75" customHeight="1">
      <c r="G344" s="18"/>
    </row>
    <row r="345" ht="15.75" customHeight="1">
      <c r="G345" s="18"/>
    </row>
    <row r="346" ht="15.75" customHeight="1">
      <c r="G346" s="18"/>
    </row>
    <row r="347" ht="15.75" customHeight="1">
      <c r="G347" s="18"/>
    </row>
    <row r="348" ht="15.75" customHeight="1">
      <c r="G348" s="18"/>
    </row>
    <row r="349" ht="15.75" customHeight="1">
      <c r="G349" s="18"/>
    </row>
    <row r="350" ht="15.75" customHeight="1">
      <c r="G350" s="18"/>
    </row>
    <row r="351" ht="15.75" customHeight="1">
      <c r="G351" s="18"/>
    </row>
    <row r="352" ht="15.75" customHeight="1">
      <c r="G352" s="18"/>
    </row>
    <row r="353" ht="15.75" customHeight="1">
      <c r="G353" s="18"/>
    </row>
    <row r="354" ht="15.75" customHeight="1">
      <c r="G354" s="18"/>
    </row>
    <row r="355" ht="15.75" customHeight="1">
      <c r="G355" s="18"/>
    </row>
    <row r="356" ht="15.75" customHeight="1">
      <c r="G356" s="18"/>
    </row>
    <row r="357" ht="15.75" customHeight="1">
      <c r="G357" s="18"/>
    </row>
    <row r="358" ht="15.75" customHeight="1">
      <c r="G358" s="18"/>
    </row>
    <row r="359" ht="15.75" customHeight="1">
      <c r="G359" s="18"/>
    </row>
    <row r="360" ht="15.75" customHeight="1">
      <c r="G360" s="18"/>
    </row>
    <row r="361" ht="15.75" customHeight="1">
      <c r="G361" s="18"/>
    </row>
    <row r="362" ht="15.75" customHeight="1">
      <c r="G362" s="18"/>
    </row>
    <row r="363" ht="15.75" customHeight="1">
      <c r="G363" s="18"/>
    </row>
    <row r="364" ht="15.75" customHeight="1">
      <c r="G364" s="18"/>
    </row>
    <row r="365" ht="15.75" customHeight="1">
      <c r="G365" s="18"/>
    </row>
    <row r="366" ht="15.75" customHeight="1">
      <c r="G366" s="18"/>
    </row>
    <row r="367" ht="15.75" customHeight="1">
      <c r="G367" s="18"/>
    </row>
    <row r="368" ht="15.75" customHeight="1">
      <c r="G368" s="18"/>
    </row>
    <row r="369" ht="15.75" customHeight="1">
      <c r="G369" s="18"/>
    </row>
    <row r="370" ht="15.75" customHeight="1">
      <c r="G370" s="18"/>
    </row>
    <row r="371" ht="15.75" customHeight="1">
      <c r="G371" s="18"/>
    </row>
    <row r="372" ht="15.75" customHeight="1">
      <c r="G372" s="18"/>
    </row>
    <row r="373" ht="15.75" customHeight="1">
      <c r="G373" s="18"/>
    </row>
    <row r="374" ht="15.75" customHeight="1">
      <c r="G374" s="18"/>
    </row>
    <row r="375" ht="15.75" customHeight="1">
      <c r="G375" s="18"/>
    </row>
    <row r="376" ht="15.75" customHeight="1">
      <c r="G376" s="18"/>
    </row>
    <row r="377" ht="15.75" customHeight="1">
      <c r="G377" s="18"/>
    </row>
    <row r="378" ht="15.75" customHeight="1">
      <c r="G378" s="18"/>
    </row>
    <row r="379" ht="15.75" customHeight="1">
      <c r="G379" s="18"/>
    </row>
    <row r="380" ht="15.75" customHeight="1">
      <c r="G380" s="18"/>
    </row>
    <row r="381" ht="15.75" customHeight="1">
      <c r="G381" s="18"/>
    </row>
    <row r="382" ht="15.75" customHeight="1">
      <c r="G382" s="18"/>
    </row>
    <row r="383" ht="15.75" customHeight="1">
      <c r="G383" s="18"/>
    </row>
    <row r="384" ht="15.75" customHeight="1">
      <c r="G384" s="18"/>
    </row>
    <row r="385" ht="15.75" customHeight="1">
      <c r="G385" s="18"/>
    </row>
    <row r="386" ht="15.75" customHeight="1">
      <c r="G386" s="18"/>
    </row>
    <row r="387" ht="15.75" customHeight="1">
      <c r="G387" s="18"/>
    </row>
    <row r="388" ht="15.75" customHeight="1">
      <c r="G388" s="18"/>
    </row>
    <row r="389" ht="15.75" customHeight="1">
      <c r="G389" s="18"/>
    </row>
    <row r="390" ht="15.75" customHeight="1">
      <c r="G390" s="18"/>
    </row>
    <row r="391" ht="15.75" customHeight="1">
      <c r="G391" s="18"/>
    </row>
    <row r="392" ht="15.75" customHeight="1">
      <c r="G392" s="18"/>
    </row>
    <row r="393" ht="15.75" customHeight="1">
      <c r="G393" s="18"/>
    </row>
    <row r="394" ht="15.75" customHeight="1">
      <c r="G394" s="18"/>
    </row>
    <row r="395" ht="15.75" customHeight="1">
      <c r="G395" s="18"/>
    </row>
    <row r="396" ht="15.75" customHeight="1">
      <c r="G396" s="18"/>
    </row>
    <row r="397" ht="15.75" customHeight="1">
      <c r="G397" s="18"/>
    </row>
    <row r="398" ht="15.75" customHeight="1">
      <c r="G398" s="18"/>
    </row>
    <row r="399" ht="15.75" customHeight="1">
      <c r="G399" s="18"/>
    </row>
    <row r="400" ht="15.75" customHeight="1">
      <c r="G400" s="18"/>
    </row>
    <row r="401" ht="15.75" customHeight="1">
      <c r="G401" s="18"/>
    </row>
    <row r="402" ht="15.75" customHeight="1">
      <c r="G402" s="18"/>
    </row>
    <row r="403" ht="15.75" customHeight="1">
      <c r="G403" s="18"/>
    </row>
    <row r="404" ht="15.75" customHeight="1">
      <c r="G404" s="18"/>
    </row>
    <row r="405" ht="15.75" customHeight="1">
      <c r="G405" s="18"/>
    </row>
    <row r="406" ht="15.75" customHeight="1">
      <c r="G406" s="18"/>
    </row>
    <row r="407" ht="15.75" customHeight="1">
      <c r="G407" s="18"/>
    </row>
    <row r="408" ht="15.75" customHeight="1">
      <c r="G408" s="18"/>
    </row>
    <row r="409" ht="15.75" customHeight="1">
      <c r="G409" s="18"/>
    </row>
    <row r="410" ht="15.75" customHeight="1">
      <c r="G410" s="18"/>
    </row>
    <row r="411" ht="15.75" customHeight="1">
      <c r="G411" s="18"/>
    </row>
    <row r="412" ht="15.75" customHeight="1">
      <c r="G412" s="18"/>
    </row>
    <row r="413" ht="15.75" customHeight="1">
      <c r="G413" s="18"/>
    </row>
    <row r="414" ht="15.75" customHeight="1">
      <c r="G414" s="18"/>
    </row>
    <row r="415" ht="15.75" customHeight="1">
      <c r="G415" s="18"/>
    </row>
    <row r="416" ht="15.75" customHeight="1">
      <c r="G416" s="18"/>
    </row>
    <row r="417" ht="15.75" customHeight="1">
      <c r="G417" s="18"/>
    </row>
    <row r="418" ht="15.75" customHeight="1">
      <c r="G418" s="18"/>
    </row>
    <row r="419" ht="15.75" customHeight="1">
      <c r="G419" s="18"/>
    </row>
    <row r="420" ht="15.75" customHeight="1">
      <c r="G420" s="18"/>
    </row>
    <row r="421" ht="15.75" customHeight="1">
      <c r="G421" s="18"/>
    </row>
    <row r="422" ht="15.75" customHeight="1">
      <c r="G422" s="18"/>
    </row>
    <row r="423" ht="15.75" customHeight="1">
      <c r="G423" s="18"/>
    </row>
    <row r="424" ht="15.75" customHeight="1">
      <c r="G424" s="18"/>
    </row>
    <row r="425" ht="15.75" customHeight="1">
      <c r="G425" s="18"/>
    </row>
    <row r="426" ht="15.75" customHeight="1">
      <c r="G426" s="18"/>
    </row>
    <row r="427" ht="15.75" customHeight="1">
      <c r="G427" s="18"/>
    </row>
    <row r="428" ht="15.75" customHeight="1">
      <c r="G428" s="18"/>
    </row>
    <row r="429" ht="15.75" customHeight="1">
      <c r="G429" s="18"/>
    </row>
    <row r="430" ht="15.75" customHeight="1">
      <c r="G430" s="18"/>
    </row>
    <row r="431" ht="15.75" customHeight="1">
      <c r="G431" s="18"/>
    </row>
    <row r="432" ht="15.75" customHeight="1">
      <c r="G432" s="18"/>
    </row>
    <row r="433" ht="15.75" customHeight="1">
      <c r="G433" s="18"/>
    </row>
    <row r="434" ht="15.75" customHeight="1">
      <c r="G434" s="18"/>
    </row>
    <row r="435" ht="15.75" customHeight="1">
      <c r="G435" s="18"/>
    </row>
    <row r="436" ht="15.75" customHeight="1">
      <c r="G436" s="18"/>
    </row>
    <row r="437" ht="15.75" customHeight="1">
      <c r="G437" s="18"/>
    </row>
    <row r="438" ht="15.75" customHeight="1">
      <c r="G438" s="18"/>
    </row>
    <row r="439" ht="15.75" customHeight="1">
      <c r="G439" s="18"/>
    </row>
    <row r="440" ht="15.75" customHeight="1">
      <c r="G440" s="18"/>
    </row>
    <row r="441" ht="15.75" customHeight="1">
      <c r="G441" s="18"/>
    </row>
    <row r="442" ht="15.75" customHeight="1">
      <c r="G442" s="18"/>
    </row>
    <row r="443" ht="15.75" customHeight="1">
      <c r="G443" s="18"/>
    </row>
    <row r="444" ht="15.75" customHeight="1">
      <c r="G444" s="18"/>
    </row>
    <row r="445" ht="15.75" customHeight="1">
      <c r="G445" s="18"/>
    </row>
    <row r="446" ht="15.75" customHeight="1">
      <c r="G446" s="18"/>
    </row>
    <row r="447" ht="15.75" customHeight="1">
      <c r="G447" s="18"/>
    </row>
    <row r="448" ht="15.75" customHeight="1">
      <c r="G448" s="18"/>
    </row>
    <row r="449" ht="15.75" customHeight="1">
      <c r="G449" s="18"/>
    </row>
    <row r="450" ht="15.75" customHeight="1">
      <c r="G450" s="18"/>
    </row>
    <row r="451" ht="15.75" customHeight="1">
      <c r="G451" s="18"/>
    </row>
    <row r="452" ht="15.75" customHeight="1">
      <c r="G452" s="18"/>
    </row>
    <row r="453" ht="15.75" customHeight="1">
      <c r="G453" s="18"/>
    </row>
    <row r="454" ht="15.75" customHeight="1">
      <c r="G454" s="18"/>
    </row>
    <row r="455" ht="15.75" customHeight="1">
      <c r="G455" s="18"/>
    </row>
    <row r="456" ht="15.75" customHeight="1">
      <c r="G456" s="18"/>
    </row>
    <row r="457" ht="15.75" customHeight="1">
      <c r="G457" s="18"/>
    </row>
    <row r="458" ht="15.75" customHeight="1">
      <c r="G458" s="18"/>
    </row>
    <row r="459" ht="15.75" customHeight="1">
      <c r="G459" s="18"/>
    </row>
    <row r="460" ht="15.75" customHeight="1">
      <c r="G460" s="18"/>
    </row>
    <row r="461" ht="15.75" customHeight="1">
      <c r="G461" s="18"/>
    </row>
    <row r="462" ht="15.75" customHeight="1">
      <c r="G462" s="18"/>
    </row>
    <row r="463" ht="15.75" customHeight="1">
      <c r="G463" s="18"/>
    </row>
    <row r="464" ht="15.75" customHeight="1">
      <c r="G464" s="18"/>
    </row>
    <row r="465" ht="15.75" customHeight="1">
      <c r="G465" s="18"/>
    </row>
    <row r="466" ht="15.75" customHeight="1">
      <c r="G466" s="18"/>
    </row>
    <row r="467" ht="15.75" customHeight="1">
      <c r="G467" s="18"/>
    </row>
    <row r="468" ht="15.75" customHeight="1">
      <c r="G468" s="18"/>
    </row>
    <row r="469" ht="15.75" customHeight="1">
      <c r="G469" s="18"/>
    </row>
    <row r="470" ht="15.75" customHeight="1">
      <c r="G470" s="18"/>
    </row>
    <row r="471" ht="15.75" customHeight="1">
      <c r="G471" s="18"/>
    </row>
    <row r="472" ht="15.75" customHeight="1">
      <c r="G472" s="18"/>
    </row>
    <row r="473" ht="15.75" customHeight="1">
      <c r="G473" s="18"/>
    </row>
    <row r="474" ht="15.75" customHeight="1">
      <c r="G474" s="18"/>
    </row>
    <row r="475" ht="15.75" customHeight="1">
      <c r="G475" s="18"/>
    </row>
    <row r="476" ht="15.75" customHeight="1">
      <c r="G476" s="18"/>
    </row>
    <row r="477" ht="15.75" customHeight="1">
      <c r="G477" s="18"/>
    </row>
    <row r="478" ht="15.75" customHeight="1">
      <c r="G478" s="18"/>
    </row>
    <row r="479" ht="15.75" customHeight="1">
      <c r="G479" s="18"/>
    </row>
    <row r="480" ht="15.75" customHeight="1">
      <c r="G480" s="18"/>
    </row>
    <row r="481" ht="15.75" customHeight="1">
      <c r="G481" s="18"/>
    </row>
    <row r="482" ht="15.75" customHeight="1">
      <c r="G482" s="18"/>
    </row>
    <row r="483" ht="15.75" customHeight="1">
      <c r="G483" s="18"/>
    </row>
    <row r="484" ht="15.75" customHeight="1">
      <c r="G484" s="18"/>
    </row>
    <row r="485" ht="15.75" customHeight="1">
      <c r="G485" s="18"/>
    </row>
    <row r="486" ht="15.75" customHeight="1">
      <c r="G486" s="18"/>
    </row>
    <row r="487" ht="15.75" customHeight="1">
      <c r="G487" s="18"/>
    </row>
    <row r="488" ht="15.75" customHeight="1">
      <c r="G488" s="18"/>
    </row>
    <row r="489" ht="15.75" customHeight="1">
      <c r="G489" s="18"/>
    </row>
    <row r="490" ht="15.75" customHeight="1">
      <c r="G490" s="18"/>
    </row>
    <row r="491" ht="15.75" customHeight="1">
      <c r="G491" s="18"/>
    </row>
    <row r="492" ht="15.75" customHeight="1">
      <c r="G492" s="18"/>
    </row>
    <row r="493" ht="15.75" customHeight="1">
      <c r="G493" s="18"/>
    </row>
    <row r="494" ht="15.75" customHeight="1">
      <c r="G494" s="18"/>
    </row>
    <row r="495" ht="15.75" customHeight="1">
      <c r="G495" s="18"/>
    </row>
    <row r="496" ht="15.75" customHeight="1">
      <c r="G496" s="18"/>
    </row>
    <row r="497" ht="15.75" customHeight="1">
      <c r="G497" s="18"/>
    </row>
    <row r="498" ht="15.75" customHeight="1">
      <c r="G498" s="18"/>
    </row>
    <row r="499" ht="15.75" customHeight="1">
      <c r="G499" s="18"/>
    </row>
    <row r="500" ht="15.75" customHeight="1">
      <c r="G500" s="18"/>
    </row>
    <row r="501" ht="15.75" customHeight="1">
      <c r="G501" s="18"/>
    </row>
    <row r="502" ht="15.75" customHeight="1">
      <c r="G502" s="18"/>
    </row>
    <row r="503" ht="15.75" customHeight="1">
      <c r="G503" s="18"/>
    </row>
    <row r="504" ht="15.75" customHeight="1">
      <c r="G504" s="18"/>
    </row>
    <row r="505" ht="15.75" customHeight="1">
      <c r="G505" s="18"/>
    </row>
    <row r="506" ht="15.75" customHeight="1">
      <c r="G506" s="18"/>
    </row>
    <row r="507" ht="15.75" customHeight="1">
      <c r="G507" s="18"/>
    </row>
    <row r="508" ht="15.75" customHeight="1">
      <c r="G508" s="18"/>
    </row>
    <row r="509" ht="15.75" customHeight="1">
      <c r="G509" s="18"/>
    </row>
    <row r="510" ht="15.75" customHeight="1">
      <c r="G510" s="18"/>
    </row>
    <row r="511" ht="15.75" customHeight="1">
      <c r="G511" s="18"/>
    </row>
    <row r="512" ht="15.75" customHeight="1">
      <c r="G512" s="18"/>
    </row>
    <row r="513" ht="15.75" customHeight="1">
      <c r="G513" s="18"/>
    </row>
    <row r="514" ht="15.75" customHeight="1">
      <c r="G514" s="18"/>
    </row>
    <row r="515" ht="15.75" customHeight="1">
      <c r="G515" s="18"/>
    </row>
    <row r="516" ht="15.75" customHeight="1">
      <c r="G516" s="18"/>
    </row>
    <row r="517" ht="15.75" customHeight="1">
      <c r="G517" s="18"/>
    </row>
    <row r="518" ht="15.75" customHeight="1">
      <c r="G518" s="18"/>
    </row>
    <row r="519" ht="15.75" customHeight="1">
      <c r="G519" s="18"/>
    </row>
    <row r="520" ht="15.75" customHeight="1">
      <c r="G520" s="18"/>
    </row>
    <row r="521" ht="15.75" customHeight="1">
      <c r="G521" s="18"/>
    </row>
    <row r="522" ht="15.75" customHeight="1">
      <c r="G522" s="18"/>
    </row>
    <row r="523" ht="15.75" customHeight="1">
      <c r="G523" s="18"/>
    </row>
    <row r="524" ht="15.75" customHeight="1">
      <c r="G524" s="18"/>
    </row>
    <row r="525" ht="15.75" customHeight="1">
      <c r="G525" s="18"/>
    </row>
    <row r="526" ht="15.75" customHeight="1">
      <c r="G526" s="18"/>
    </row>
    <row r="527" ht="15.75" customHeight="1">
      <c r="G527" s="18"/>
    </row>
    <row r="528" ht="15.75" customHeight="1">
      <c r="G528" s="18"/>
    </row>
    <row r="529" ht="15.75" customHeight="1">
      <c r="G529" s="18"/>
    </row>
    <row r="530" ht="15.75" customHeight="1">
      <c r="G530" s="18"/>
    </row>
    <row r="531" ht="15.75" customHeight="1">
      <c r="G531" s="18"/>
    </row>
    <row r="532" ht="15.75" customHeight="1">
      <c r="G532" s="18"/>
    </row>
    <row r="533" ht="15.75" customHeight="1">
      <c r="G533" s="18"/>
    </row>
    <row r="534" ht="15.75" customHeight="1">
      <c r="G534" s="18"/>
    </row>
    <row r="535" ht="15.75" customHeight="1">
      <c r="G535" s="18"/>
    </row>
    <row r="536" ht="15.75" customHeight="1">
      <c r="G536" s="18"/>
    </row>
    <row r="537" ht="15.75" customHeight="1">
      <c r="G537" s="18"/>
    </row>
    <row r="538" ht="15.75" customHeight="1">
      <c r="G538" s="18"/>
    </row>
    <row r="539" ht="15.75" customHeight="1">
      <c r="G539" s="18"/>
    </row>
    <row r="540" ht="15.75" customHeight="1">
      <c r="G540" s="18"/>
    </row>
    <row r="541" ht="15.75" customHeight="1">
      <c r="G541" s="18"/>
    </row>
    <row r="542" ht="15.75" customHeight="1">
      <c r="G542" s="18"/>
    </row>
    <row r="543" ht="15.75" customHeight="1">
      <c r="G543" s="18"/>
    </row>
    <row r="544" ht="15.75" customHeight="1">
      <c r="G544" s="18"/>
    </row>
    <row r="545" ht="15.75" customHeight="1">
      <c r="G545" s="18"/>
    </row>
    <row r="546" ht="15.75" customHeight="1">
      <c r="G546" s="18"/>
    </row>
    <row r="547" ht="15.75" customHeight="1">
      <c r="G547" s="18"/>
    </row>
    <row r="548" ht="15.75" customHeight="1">
      <c r="G548" s="18"/>
    </row>
    <row r="549" ht="15.75" customHeight="1">
      <c r="G549" s="18"/>
    </row>
    <row r="550" ht="15.75" customHeight="1">
      <c r="G550" s="18"/>
    </row>
    <row r="551" ht="15.75" customHeight="1">
      <c r="G551" s="18"/>
    </row>
    <row r="552" ht="15.75" customHeight="1">
      <c r="G552" s="18"/>
    </row>
    <row r="553" ht="15.75" customHeight="1">
      <c r="G553" s="18"/>
    </row>
    <row r="554" ht="15.75" customHeight="1">
      <c r="G554" s="18"/>
    </row>
    <row r="555" ht="15.75" customHeight="1">
      <c r="G555" s="18"/>
    </row>
    <row r="556" ht="15.75" customHeight="1">
      <c r="G556" s="18"/>
    </row>
    <row r="557" ht="15.75" customHeight="1">
      <c r="G557" s="18"/>
    </row>
    <row r="558" ht="15.75" customHeight="1">
      <c r="G558" s="18"/>
    </row>
    <row r="559" ht="15.75" customHeight="1">
      <c r="G559" s="18"/>
    </row>
    <row r="560" ht="15.75" customHeight="1">
      <c r="G560" s="18"/>
    </row>
    <row r="561" ht="15.75" customHeight="1">
      <c r="G561" s="18"/>
    </row>
    <row r="562" ht="15.75" customHeight="1">
      <c r="G562" s="18"/>
    </row>
    <row r="563" ht="15.75" customHeight="1">
      <c r="G563" s="18"/>
    </row>
    <row r="564" ht="15.75" customHeight="1">
      <c r="G564" s="18"/>
    </row>
    <row r="565" ht="15.75" customHeight="1">
      <c r="G565" s="18"/>
    </row>
    <row r="566" ht="15.75" customHeight="1">
      <c r="G566" s="18"/>
    </row>
    <row r="567" ht="15.75" customHeight="1">
      <c r="G567" s="18"/>
    </row>
    <row r="568" ht="15.75" customHeight="1">
      <c r="G568" s="18"/>
    </row>
    <row r="569" ht="15.75" customHeight="1">
      <c r="G569" s="18"/>
    </row>
    <row r="570" ht="15.75" customHeight="1">
      <c r="G570" s="18"/>
    </row>
    <row r="571" ht="15.75" customHeight="1">
      <c r="G571" s="18"/>
    </row>
    <row r="572" ht="15.75" customHeight="1">
      <c r="G572" s="18"/>
    </row>
    <row r="573" ht="15.75" customHeight="1">
      <c r="G573" s="18"/>
    </row>
    <row r="574" ht="15.75" customHeight="1">
      <c r="G574" s="18"/>
    </row>
    <row r="575" ht="15.75" customHeight="1">
      <c r="G575" s="18"/>
    </row>
    <row r="576" ht="15.75" customHeight="1">
      <c r="G576" s="18"/>
    </row>
    <row r="577" ht="15.75" customHeight="1">
      <c r="G577" s="18"/>
    </row>
    <row r="578" ht="15.75" customHeight="1">
      <c r="G578" s="18"/>
    </row>
    <row r="579" ht="15.75" customHeight="1">
      <c r="G579" s="18"/>
    </row>
    <row r="580" ht="15.75" customHeight="1">
      <c r="G580" s="18"/>
    </row>
    <row r="581" ht="15.75" customHeight="1">
      <c r="G581" s="18"/>
    </row>
    <row r="582" ht="15.75" customHeight="1">
      <c r="G582" s="18"/>
    </row>
    <row r="583" ht="15.75" customHeight="1">
      <c r="G583" s="18"/>
    </row>
    <row r="584" ht="15.75" customHeight="1">
      <c r="G584" s="18"/>
    </row>
    <row r="585" ht="15.75" customHeight="1">
      <c r="G585" s="18"/>
    </row>
    <row r="586" ht="15.75" customHeight="1">
      <c r="G586" s="18"/>
    </row>
    <row r="587" ht="15.75" customHeight="1">
      <c r="G587" s="18"/>
    </row>
    <row r="588" ht="15.75" customHeight="1">
      <c r="G588" s="18"/>
    </row>
    <row r="589" ht="15.75" customHeight="1">
      <c r="G589" s="18"/>
    </row>
    <row r="590" ht="15.75" customHeight="1">
      <c r="G590" s="18"/>
    </row>
    <row r="591" ht="15.75" customHeight="1">
      <c r="G591" s="18"/>
    </row>
    <row r="592" ht="15.75" customHeight="1">
      <c r="G592" s="18"/>
    </row>
    <row r="593" ht="15.75" customHeight="1">
      <c r="G593" s="18"/>
    </row>
    <row r="594" ht="15.75" customHeight="1">
      <c r="G594" s="18"/>
    </row>
    <row r="595" ht="15.75" customHeight="1">
      <c r="G595" s="18"/>
    </row>
    <row r="596" ht="15.75" customHeight="1">
      <c r="G596" s="18"/>
    </row>
    <row r="597" ht="15.75" customHeight="1">
      <c r="G597" s="18"/>
    </row>
    <row r="598" ht="15.75" customHeight="1">
      <c r="G598" s="18"/>
    </row>
    <row r="599" ht="15.75" customHeight="1">
      <c r="G599" s="18"/>
    </row>
    <row r="600" ht="15.75" customHeight="1">
      <c r="G600" s="18"/>
    </row>
    <row r="601" ht="15.75" customHeight="1">
      <c r="G601" s="18"/>
    </row>
    <row r="602" ht="15.75" customHeight="1">
      <c r="G602" s="18"/>
    </row>
    <row r="603" ht="15.75" customHeight="1">
      <c r="G603" s="18"/>
    </row>
    <row r="604" ht="15.75" customHeight="1">
      <c r="G604" s="18"/>
    </row>
    <row r="605" ht="15.75" customHeight="1">
      <c r="G605" s="18"/>
    </row>
    <row r="606" ht="15.75" customHeight="1">
      <c r="G606" s="18"/>
    </row>
    <row r="607" ht="15.75" customHeight="1">
      <c r="G607" s="18"/>
    </row>
    <row r="608" ht="15.75" customHeight="1">
      <c r="G608" s="18"/>
    </row>
    <row r="609" ht="15.75" customHeight="1">
      <c r="G609" s="18"/>
    </row>
    <row r="610" ht="15.75" customHeight="1">
      <c r="G610" s="18"/>
    </row>
    <row r="611" ht="15.75" customHeight="1">
      <c r="G611" s="18"/>
    </row>
    <row r="612" ht="15.75" customHeight="1">
      <c r="G612" s="18"/>
    </row>
    <row r="613" ht="15.75" customHeight="1">
      <c r="G613" s="18"/>
    </row>
    <row r="614" ht="15.75" customHeight="1">
      <c r="G614" s="18"/>
    </row>
    <row r="615" ht="15.75" customHeight="1">
      <c r="G615" s="18"/>
    </row>
    <row r="616" ht="15.75" customHeight="1">
      <c r="G616" s="18"/>
    </row>
    <row r="617" ht="15.75" customHeight="1">
      <c r="G617" s="18"/>
    </row>
    <row r="618" ht="15.75" customHeight="1">
      <c r="G618" s="18"/>
    </row>
    <row r="619" ht="15.75" customHeight="1">
      <c r="G619" s="18"/>
    </row>
    <row r="620" ht="15.75" customHeight="1">
      <c r="G620" s="18"/>
    </row>
    <row r="621" ht="15.75" customHeight="1">
      <c r="G621" s="18"/>
    </row>
    <row r="622" ht="15.75" customHeight="1">
      <c r="G622" s="18"/>
    </row>
    <row r="623" ht="15.75" customHeight="1">
      <c r="G623" s="18"/>
    </row>
    <row r="624" ht="15.75" customHeight="1">
      <c r="G624" s="18"/>
    </row>
    <row r="625" ht="15.75" customHeight="1">
      <c r="G625" s="18"/>
    </row>
    <row r="626" ht="15.75" customHeight="1">
      <c r="G626" s="18"/>
    </row>
    <row r="627" ht="15.75" customHeight="1">
      <c r="G627" s="18"/>
    </row>
    <row r="628" ht="15.75" customHeight="1">
      <c r="G628" s="18"/>
    </row>
    <row r="629" ht="15.75" customHeight="1">
      <c r="G629" s="18"/>
    </row>
    <row r="630" ht="15.75" customHeight="1">
      <c r="G630" s="18"/>
    </row>
    <row r="631" ht="15.75" customHeight="1">
      <c r="G631" s="18"/>
    </row>
    <row r="632" ht="15.75" customHeight="1">
      <c r="G632" s="18"/>
    </row>
    <row r="633" ht="15.75" customHeight="1">
      <c r="G633" s="18"/>
    </row>
    <row r="634" ht="15.75" customHeight="1">
      <c r="G634" s="18"/>
    </row>
    <row r="635" ht="15.75" customHeight="1">
      <c r="G635" s="18"/>
    </row>
    <row r="636" ht="15.75" customHeight="1">
      <c r="G636" s="18"/>
    </row>
    <row r="637" ht="15.75" customHeight="1">
      <c r="G637" s="18"/>
    </row>
    <row r="638" ht="15.75" customHeight="1">
      <c r="G638" s="18"/>
    </row>
    <row r="639" ht="15.75" customHeight="1">
      <c r="G639" s="18"/>
    </row>
    <row r="640" ht="15.75" customHeight="1">
      <c r="G640" s="18"/>
    </row>
    <row r="641" ht="15.75" customHeight="1">
      <c r="G641" s="18"/>
    </row>
    <row r="642" ht="15.75" customHeight="1">
      <c r="G642" s="18"/>
    </row>
    <row r="643" ht="15.75" customHeight="1">
      <c r="G643" s="18"/>
    </row>
    <row r="644" ht="15.75" customHeight="1">
      <c r="G644" s="18"/>
    </row>
    <row r="645" ht="15.75" customHeight="1">
      <c r="G645" s="18"/>
    </row>
    <row r="646" ht="15.75" customHeight="1">
      <c r="G646" s="18"/>
    </row>
    <row r="647" ht="15.75" customHeight="1">
      <c r="G647" s="18"/>
    </row>
    <row r="648" ht="15.75" customHeight="1">
      <c r="G648" s="18"/>
    </row>
    <row r="649" ht="15.75" customHeight="1">
      <c r="G649" s="18"/>
    </row>
    <row r="650" ht="15.75" customHeight="1">
      <c r="G650" s="18"/>
    </row>
    <row r="651" ht="15.75" customHeight="1">
      <c r="G651" s="18"/>
    </row>
    <row r="652" ht="15.75" customHeight="1">
      <c r="G652" s="18"/>
    </row>
    <row r="653" ht="15.75" customHeight="1">
      <c r="G653" s="18"/>
    </row>
    <row r="654" ht="15.75" customHeight="1">
      <c r="G654" s="18"/>
    </row>
    <row r="655" ht="15.75" customHeight="1">
      <c r="G655" s="18"/>
    </row>
    <row r="656" ht="15.75" customHeight="1">
      <c r="G656" s="18"/>
    </row>
    <row r="657" ht="15.75" customHeight="1">
      <c r="G657" s="18"/>
    </row>
    <row r="658" ht="15.75" customHeight="1">
      <c r="G658" s="18"/>
    </row>
    <row r="659" ht="15.75" customHeight="1">
      <c r="G659" s="18"/>
    </row>
    <row r="660" ht="15.75" customHeight="1">
      <c r="G660" s="18"/>
    </row>
    <row r="661" ht="15.75" customHeight="1">
      <c r="G661" s="18"/>
    </row>
    <row r="662" ht="15.75" customHeight="1">
      <c r="G662" s="18"/>
    </row>
    <row r="663" ht="15.75" customHeight="1">
      <c r="G663" s="18"/>
    </row>
    <row r="664" ht="15.75" customHeight="1">
      <c r="G664" s="18"/>
    </row>
    <row r="665" ht="15.75" customHeight="1">
      <c r="G665" s="18"/>
    </row>
    <row r="666" ht="15.75" customHeight="1">
      <c r="G666" s="18"/>
    </row>
    <row r="667" ht="15.75" customHeight="1">
      <c r="G667" s="18"/>
    </row>
    <row r="668" ht="15.75" customHeight="1">
      <c r="G668" s="18"/>
    </row>
    <row r="669" ht="15.75" customHeight="1">
      <c r="G669" s="18"/>
    </row>
    <row r="670" ht="15.75" customHeight="1">
      <c r="G670" s="18"/>
    </row>
    <row r="671" ht="15.75" customHeight="1">
      <c r="G671" s="18"/>
    </row>
    <row r="672" ht="15.75" customHeight="1">
      <c r="G672" s="18"/>
    </row>
    <row r="673" ht="15.75" customHeight="1">
      <c r="G673" s="18"/>
    </row>
    <row r="674" ht="15.75" customHeight="1">
      <c r="G674" s="18"/>
    </row>
    <row r="675" ht="15.75" customHeight="1">
      <c r="G675" s="18"/>
    </row>
    <row r="676" ht="15.75" customHeight="1">
      <c r="G676" s="18"/>
    </row>
    <row r="677" ht="15.75" customHeight="1">
      <c r="G677" s="18"/>
    </row>
    <row r="678" ht="15.75" customHeight="1">
      <c r="G678" s="18"/>
    </row>
    <row r="679" ht="15.75" customHeight="1">
      <c r="G679" s="18"/>
    </row>
    <row r="680" ht="15.75" customHeight="1">
      <c r="G680" s="18"/>
    </row>
    <row r="681" ht="15.75" customHeight="1">
      <c r="G681" s="18"/>
    </row>
    <row r="682" ht="15.75" customHeight="1">
      <c r="G682" s="18"/>
    </row>
    <row r="683" ht="15.75" customHeight="1">
      <c r="G683" s="18"/>
    </row>
    <row r="684" ht="15.75" customHeight="1">
      <c r="G684" s="18"/>
    </row>
    <row r="685" ht="15.75" customHeight="1">
      <c r="G685" s="18"/>
    </row>
    <row r="686" ht="15.75" customHeight="1">
      <c r="G686" s="18"/>
    </row>
    <row r="687" ht="15.75" customHeight="1">
      <c r="G687" s="18"/>
    </row>
    <row r="688" ht="15.75" customHeight="1">
      <c r="G688" s="18"/>
    </row>
    <row r="689" ht="15.75" customHeight="1">
      <c r="G689" s="18"/>
    </row>
    <row r="690" ht="15.75" customHeight="1">
      <c r="G690" s="18"/>
    </row>
    <row r="691" ht="15.75" customHeight="1">
      <c r="G691" s="18"/>
    </row>
    <row r="692" ht="15.75" customHeight="1">
      <c r="G692" s="18"/>
    </row>
    <row r="693" ht="15.75" customHeight="1">
      <c r="G693" s="18"/>
    </row>
    <row r="694" ht="15.75" customHeight="1">
      <c r="G694" s="18"/>
    </row>
    <row r="695" ht="15.75" customHeight="1">
      <c r="G695" s="18"/>
    </row>
    <row r="696" ht="15.75" customHeight="1">
      <c r="G696" s="18"/>
    </row>
    <row r="697" ht="15.75" customHeight="1">
      <c r="G697" s="18"/>
    </row>
    <row r="698" ht="15.75" customHeight="1">
      <c r="G698" s="18"/>
    </row>
    <row r="699" ht="15.75" customHeight="1">
      <c r="G699" s="18"/>
    </row>
    <row r="700" ht="15.75" customHeight="1">
      <c r="G700" s="18"/>
    </row>
    <row r="701" ht="15.75" customHeight="1">
      <c r="G701" s="18"/>
    </row>
    <row r="702" ht="15.75" customHeight="1">
      <c r="G702" s="18"/>
    </row>
    <row r="703" ht="15.75" customHeight="1">
      <c r="G703" s="18"/>
    </row>
    <row r="704" ht="15.75" customHeight="1">
      <c r="G704" s="18"/>
    </row>
    <row r="705" ht="15.75" customHeight="1">
      <c r="G705" s="18"/>
    </row>
    <row r="706" ht="15.75" customHeight="1">
      <c r="G706" s="18"/>
    </row>
    <row r="707" ht="15.75" customHeight="1">
      <c r="G707" s="18"/>
    </row>
    <row r="708" ht="15.75" customHeight="1">
      <c r="G708" s="18"/>
    </row>
    <row r="709" ht="15.75" customHeight="1">
      <c r="G709" s="18"/>
    </row>
    <row r="710" ht="15.75" customHeight="1">
      <c r="G710" s="18"/>
    </row>
    <row r="711" ht="15.75" customHeight="1">
      <c r="G711" s="18"/>
    </row>
    <row r="712" ht="15.75" customHeight="1">
      <c r="G712" s="18"/>
    </row>
    <row r="713" ht="15.75" customHeight="1">
      <c r="G713" s="18"/>
    </row>
    <row r="714" ht="15.75" customHeight="1">
      <c r="G714" s="18"/>
    </row>
    <row r="715" ht="15.75" customHeight="1">
      <c r="G715" s="18"/>
    </row>
    <row r="716" ht="15.75" customHeight="1">
      <c r="G716" s="18"/>
    </row>
    <row r="717" ht="15.75" customHeight="1">
      <c r="G717" s="18"/>
    </row>
    <row r="718" ht="15.75" customHeight="1">
      <c r="G718" s="18"/>
    </row>
    <row r="719" ht="15.75" customHeight="1">
      <c r="G719" s="18"/>
    </row>
    <row r="720" ht="15.75" customHeight="1">
      <c r="G720" s="18"/>
    </row>
    <row r="721" ht="15.75" customHeight="1">
      <c r="G721" s="18"/>
    </row>
    <row r="722" ht="15.75" customHeight="1">
      <c r="G722" s="18"/>
    </row>
    <row r="723" ht="15.75" customHeight="1">
      <c r="G723" s="18"/>
    </row>
    <row r="724" ht="15.75" customHeight="1">
      <c r="G724" s="18"/>
    </row>
    <row r="725" ht="15.75" customHeight="1">
      <c r="G725" s="18"/>
    </row>
    <row r="726" ht="15.75" customHeight="1">
      <c r="G726" s="18"/>
    </row>
    <row r="727" ht="15.75" customHeight="1">
      <c r="G727" s="18"/>
    </row>
    <row r="728" ht="15.75" customHeight="1">
      <c r="G728" s="18"/>
    </row>
    <row r="729" ht="15.75" customHeight="1">
      <c r="G729" s="18"/>
    </row>
    <row r="730" ht="15.75" customHeight="1">
      <c r="G730" s="18"/>
    </row>
    <row r="731" ht="15.75" customHeight="1">
      <c r="G731" s="18"/>
    </row>
    <row r="732" ht="15.75" customHeight="1">
      <c r="G732" s="18"/>
    </row>
    <row r="733" ht="15.75" customHeight="1">
      <c r="G733" s="18"/>
    </row>
    <row r="734" ht="15.75" customHeight="1">
      <c r="G734" s="18"/>
    </row>
    <row r="735" ht="15.75" customHeight="1">
      <c r="G735" s="18"/>
    </row>
    <row r="736" ht="15.75" customHeight="1">
      <c r="G736" s="18"/>
    </row>
    <row r="737" ht="15.75" customHeight="1">
      <c r="G737" s="18"/>
    </row>
    <row r="738" ht="15.75" customHeight="1">
      <c r="G738" s="18"/>
    </row>
    <row r="739" ht="15.75" customHeight="1">
      <c r="G739" s="18"/>
    </row>
    <row r="740" ht="15.75" customHeight="1">
      <c r="G740" s="18"/>
    </row>
    <row r="741" ht="15.75" customHeight="1">
      <c r="G741" s="18"/>
    </row>
    <row r="742" ht="15.75" customHeight="1">
      <c r="G742" s="18"/>
    </row>
    <row r="743" ht="15.75" customHeight="1">
      <c r="G743" s="18"/>
    </row>
    <row r="744" ht="15.75" customHeight="1">
      <c r="G744" s="18"/>
    </row>
    <row r="745" ht="15.75" customHeight="1">
      <c r="G745" s="18"/>
    </row>
    <row r="746" ht="15.75" customHeight="1">
      <c r="G746" s="18"/>
    </row>
    <row r="747" ht="15.75" customHeight="1">
      <c r="G747" s="18"/>
    </row>
    <row r="748" ht="15.75" customHeight="1">
      <c r="G748" s="18"/>
    </row>
    <row r="749" ht="15.75" customHeight="1">
      <c r="G749" s="18"/>
    </row>
    <row r="750" ht="15.75" customHeight="1">
      <c r="G750" s="18"/>
    </row>
    <row r="751" ht="15.75" customHeight="1">
      <c r="G751" s="18"/>
    </row>
    <row r="752" ht="15.75" customHeight="1">
      <c r="G752" s="18"/>
    </row>
    <row r="753" ht="15.75" customHeight="1">
      <c r="G753" s="18"/>
    </row>
    <row r="754" ht="15.75" customHeight="1">
      <c r="G754" s="18"/>
    </row>
    <row r="755" ht="15.75" customHeight="1">
      <c r="G755" s="18"/>
    </row>
    <row r="756" ht="15.75" customHeight="1">
      <c r="G756" s="18"/>
    </row>
    <row r="757" ht="15.75" customHeight="1">
      <c r="G757" s="18"/>
    </row>
    <row r="758" ht="15.75" customHeight="1">
      <c r="G758" s="18"/>
    </row>
    <row r="759" ht="15.75" customHeight="1">
      <c r="G759" s="18"/>
    </row>
    <row r="760" ht="15.75" customHeight="1">
      <c r="G760" s="18"/>
    </row>
    <row r="761" ht="15.75" customHeight="1">
      <c r="G761" s="18"/>
    </row>
    <row r="762" ht="15.75" customHeight="1">
      <c r="G762" s="18"/>
    </row>
    <row r="763" ht="15.75" customHeight="1">
      <c r="G763" s="18"/>
    </row>
    <row r="764" ht="15.75" customHeight="1">
      <c r="G764" s="18"/>
    </row>
    <row r="765" ht="15.75" customHeight="1">
      <c r="G765" s="18"/>
    </row>
    <row r="766" ht="15.75" customHeight="1">
      <c r="G766" s="18"/>
    </row>
    <row r="767" ht="15.75" customHeight="1">
      <c r="G767" s="18"/>
    </row>
    <row r="768" ht="15.75" customHeight="1">
      <c r="G768" s="18"/>
    </row>
    <row r="769" ht="15.75" customHeight="1">
      <c r="G769" s="18"/>
    </row>
    <row r="770" ht="15.75" customHeight="1">
      <c r="G770" s="18"/>
    </row>
    <row r="771" ht="15.75" customHeight="1">
      <c r="G771" s="18"/>
    </row>
    <row r="772" ht="15.75" customHeight="1">
      <c r="G772" s="18"/>
    </row>
    <row r="773" ht="15.75" customHeight="1">
      <c r="G773" s="18"/>
    </row>
    <row r="774" ht="15.75" customHeight="1">
      <c r="G774" s="18"/>
    </row>
    <row r="775" ht="15.75" customHeight="1">
      <c r="G775" s="18"/>
    </row>
    <row r="776" ht="15.75" customHeight="1">
      <c r="G776" s="18"/>
    </row>
    <row r="777" ht="15.75" customHeight="1">
      <c r="G777" s="18"/>
    </row>
    <row r="778" ht="15.75" customHeight="1">
      <c r="G778" s="18"/>
    </row>
    <row r="779" ht="15.75" customHeight="1">
      <c r="G779" s="18"/>
    </row>
    <row r="780" ht="15.75" customHeight="1">
      <c r="G780" s="18"/>
    </row>
    <row r="781" ht="15.75" customHeight="1">
      <c r="G781" s="18"/>
    </row>
    <row r="782" ht="15.75" customHeight="1">
      <c r="G782" s="18"/>
    </row>
    <row r="783" ht="15.75" customHeight="1">
      <c r="G783" s="18"/>
    </row>
    <row r="784" ht="15.75" customHeight="1">
      <c r="G784" s="18"/>
    </row>
    <row r="785" ht="15.75" customHeight="1">
      <c r="G785" s="18"/>
    </row>
    <row r="786" ht="15.75" customHeight="1">
      <c r="G786" s="18"/>
    </row>
    <row r="787" ht="15.75" customHeight="1">
      <c r="G787" s="18"/>
    </row>
    <row r="788" ht="15.75" customHeight="1">
      <c r="G788" s="18"/>
    </row>
    <row r="789" ht="15.75" customHeight="1">
      <c r="G789" s="18"/>
    </row>
    <row r="790" ht="15.75" customHeight="1">
      <c r="G790" s="18"/>
    </row>
    <row r="791" ht="15.75" customHeight="1">
      <c r="G791" s="18"/>
    </row>
    <row r="792" ht="15.75" customHeight="1">
      <c r="G792" s="18"/>
    </row>
    <row r="793" ht="15.75" customHeight="1">
      <c r="G793" s="18"/>
    </row>
    <row r="794" ht="15.75" customHeight="1">
      <c r="G794" s="18"/>
    </row>
    <row r="795" ht="15.75" customHeight="1">
      <c r="G795" s="18"/>
    </row>
    <row r="796" ht="15.75" customHeight="1">
      <c r="G796" s="18"/>
    </row>
    <row r="797" ht="15.75" customHeight="1">
      <c r="G797" s="18"/>
    </row>
    <row r="798" ht="15.75" customHeight="1">
      <c r="G798" s="18"/>
    </row>
    <row r="799" ht="15.75" customHeight="1">
      <c r="G799" s="18"/>
    </row>
    <row r="800" ht="15.75" customHeight="1">
      <c r="G800" s="18"/>
    </row>
    <row r="801" ht="15.75" customHeight="1">
      <c r="G801" s="18"/>
    </row>
    <row r="802" ht="15.75" customHeight="1">
      <c r="G802" s="18"/>
    </row>
    <row r="803" ht="15.75" customHeight="1">
      <c r="G803" s="18"/>
    </row>
    <row r="804" ht="15.75" customHeight="1">
      <c r="G804" s="18"/>
    </row>
    <row r="805" ht="15.75" customHeight="1">
      <c r="G805" s="18"/>
    </row>
    <row r="806" ht="15.75" customHeight="1">
      <c r="G806" s="18"/>
    </row>
    <row r="807" ht="15.75" customHeight="1">
      <c r="G807" s="18"/>
    </row>
    <row r="808" ht="15.75" customHeight="1">
      <c r="G808" s="18"/>
    </row>
    <row r="809" ht="15.75" customHeight="1">
      <c r="G809" s="18"/>
    </row>
    <row r="810" ht="15.75" customHeight="1">
      <c r="G810" s="18"/>
    </row>
    <row r="811" ht="15.75" customHeight="1">
      <c r="G811" s="18"/>
    </row>
    <row r="812" ht="15.75" customHeight="1">
      <c r="G812" s="18"/>
    </row>
    <row r="813" ht="15.75" customHeight="1">
      <c r="G813" s="18"/>
    </row>
    <row r="814" ht="15.75" customHeight="1">
      <c r="G814" s="18"/>
    </row>
    <row r="815" ht="15.75" customHeight="1">
      <c r="G815" s="18"/>
    </row>
    <row r="816" ht="15.75" customHeight="1">
      <c r="G816" s="18"/>
    </row>
    <row r="817" ht="15.75" customHeight="1">
      <c r="G817" s="18"/>
    </row>
    <row r="818" ht="15.75" customHeight="1">
      <c r="G818" s="18"/>
    </row>
    <row r="819" ht="15.75" customHeight="1">
      <c r="G819" s="18"/>
    </row>
    <row r="820" ht="15.75" customHeight="1">
      <c r="G820" s="18"/>
    </row>
    <row r="821" ht="15.75" customHeight="1">
      <c r="G821" s="18"/>
    </row>
    <row r="822" ht="15.75" customHeight="1">
      <c r="G822" s="18"/>
    </row>
    <row r="823" ht="15.75" customHeight="1">
      <c r="G823" s="18"/>
    </row>
    <row r="824" ht="15.75" customHeight="1">
      <c r="G824" s="18"/>
    </row>
    <row r="825" ht="15.75" customHeight="1">
      <c r="G825" s="18"/>
    </row>
    <row r="826" ht="15.75" customHeight="1">
      <c r="G826" s="18"/>
    </row>
    <row r="827" ht="15.75" customHeight="1">
      <c r="G827" s="18"/>
    </row>
    <row r="828" ht="15.75" customHeight="1">
      <c r="G828" s="18"/>
    </row>
    <row r="829" ht="15.75" customHeight="1">
      <c r="G829" s="18"/>
    </row>
    <row r="830" ht="15.75" customHeight="1">
      <c r="G830" s="18"/>
    </row>
    <row r="831" ht="15.75" customHeight="1">
      <c r="G831" s="18"/>
    </row>
    <row r="832" ht="15.75" customHeight="1">
      <c r="G832" s="18"/>
    </row>
    <row r="833" ht="15.75" customHeight="1">
      <c r="G833" s="18"/>
    </row>
    <row r="834" ht="15.75" customHeight="1">
      <c r="G834" s="18"/>
    </row>
    <row r="835" ht="15.75" customHeight="1">
      <c r="G835" s="18"/>
    </row>
    <row r="836" ht="15.75" customHeight="1">
      <c r="G836" s="18"/>
    </row>
    <row r="837" ht="15.75" customHeight="1">
      <c r="G837" s="18"/>
    </row>
    <row r="838" ht="15.75" customHeight="1">
      <c r="G838" s="18"/>
    </row>
    <row r="839" ht="15.75" customHeight="1">
      <c r="G839" s="18"/>
    </row>
    <row r="840" ht="15.75" customHeight="1">
      <c r="G840" s="18"/>
    </row>
    <row r="841" ht="15.75" customHeight="1">
      <c r="G841" s="18"/>
    </row>
    <row r="842" ht="15.75" customHeight="1">
      <c r="G842" s="18"/>
    </row>
    <row r="843" ht="15.75" customHeight="1">
      <c r="G843" s="18"/>
    </row>
    <row r="844" ht="15.75" customHeight="1">
      <c r="G844" s="18"/>
    </row>
    <row r="845" ht="15.75" customHeight="1">
      <c r="G845" s="18"/>
    </row>
    <row r="846" ht="15.75" customHeight="1">
      <c r="G846" s="18"/>
    </row>
    <row r="847" ht="15.75" customHeight="1">
      <c r="G847" s="18"/>
    </row>
    <row r="848" ht="15.75" customHeight="1">
      <c r="G848" s="18"/>
    </row>
    <row r="849" ht="15.75" customHeight="1">
      <c r="G849" s="18"/>
    </row>
    <row r="850" ht="15.75" customHeight="1">
      <c r="G850" s="18"/>
    </row>
    <row r="851" ht="15.75" customHeight="1">
      <c r="G851" s="18"/>
    </row>
    <row r="852" ht="15.75" customHeight="1">
      <c r="G852" s="18"/>
    </row>
    <row r="853" ht="15.75" customHeight="1">
      <c r="G853" s="18"/>
    </row>
    <row r="854" ht="15.75" customHeight="1">
      <c r="G854" s="18"/>
    </row>
    <row r="855" ht="15.75" customHeight="1">
      <c r="G855" s="18"/>
    </row>
    <row r="856" ht="15.75" customHeight="1">
      <c r="G856" s="18"/>
    </row>
    <row r="857" ht="15.75" customHeight="1">
      <c r="G857" s="18"/>
    </row>
    <row r="858" ht="15.75" customHeight="1">
      <c r="G858" s="18"/>
    </row>
    <row r="859" ht="15.75" customHeight="1">
      <c r="G859" s="18"/>
    </row>
    <row r="860" ht="15.75" customHeight="1">
      <c r="G860" s="18"/>
    </row>
    <row r="861" ht="15.75" customHeight="1">
      <c r="G861" s="18"/>
    </row>
    <row r="862" ht="15.75" customHeight="1">
      <c r="G862" s="18"/>
    </row>
    <row r="863" ht="15.75" customHeight="1">
      <c r="G863" s="18"/>
    </row>
    <row r="864" ht="15.75" customHeight="1">
      <c r="G864" s="18"/>
    </row>
    <row r="865" ht="15.75" customHeight="1">
      <c r="G865" s="18"/>
    </row>
    <row r="866" ht="15.75" customHeight="1">
      <c r="G866" s="18"/>
    </row>
    <row r="867" ht="15.75" customHeight="1">
      <c r="G867" s="18"/>
    </row>
    <row r="868" ht="15.75" customHeight="1">
      <c r="G868" s="18"/>
    </row>
    <row r="869" ht="15.75" customHeight="1">
      <c r="G869" s="18"/>
    </row>
    <row r="870" ht="15.75" customHeight="1">
      <c r="G870" s="18"/>
    </row>
    <row r="871" ht="15.75" customHeight="1">
      <c r="G871" s="18"/>
    </row>
    <row r="872" ht="15.75" customHeight="1">
      <c r="G872" s="18"/>
    </row>
    <row r="873" ht="15.75" customHeight="1">
      <c r="G873" s="18"/>
    </row>
    <row r="874" ht="15.75" customHeight="1">
      <c r="G874" s="18"/>
    </row>
    <row r="875" ht="15.75" customHeight="1">
      <c r="G875" s="18"/>
    </row>
    <row r="876" ht="15.75" customHeight="1">
      <c r="G876" s="18"/>
    </row>
    <row r="877" ht="15.75" customHeight="1">
      <c r="G877" s="18"/>
    </row>
    <row r="878" ht="15.75" customHeight="1">
      <c r="G878" s="18"/>
    </row>
    <row r="879" ht="15.75" customHeight="1">
      <c r="G879" s="18"/>
    </row>
    <row r="880" ht="15.75" customHeight="1">
      <c r="G880" s="18"/>
    </row>
    <row r="881" ht="15.75" customHeight="1">
      <c r="G881" s="18"/>
    </row>
    <row r="882" ht="15.75" customHeight="1">
      <c r="G882" s="18"/>
    </row>
    <row r="883" ht="15.75" customHeight="1">
      <c r="G883" s="18"/>
    </row>
    <row r="884" ht="15.75" customHeight="1">
      <c r="G884" s="18"/>
    </row>
    <row r="885" ht="15.75" customHeight="1">
      <c r="G885" s="18"/>
    </row>
    <row r="886" ht="15.75" customHeight="1">
      <c r="G886" s="18"/>
    </row>
    <row r="887" ht="15.75" customHeight="1">
      <c r="G887" s="18"/>
    </row>
    <row r="888" ht="15.75" customHeight="1">
      <c r="G888" s="18"/>
    </row>
    <row r="889" ht="15.75" customHeight="1">
      <c r="G889" s="18"/>
    </row>
    <row r="890" ht="15.75" customHeight="1">
      <c r="G890" s="18"/>
    </row>
    <row r="891" ht="15.75" customHeight="1">
      <c r="G891" s="18"/>
    </row>
    <row r="892" ht="15.75" customHeight="1">
      <c r="G892" s="18"/>
    </row>
    <row r="893" ht="15.75" customHeight="1">
      <c r="G893" s="18"/>
    </row>
    <row r="894" ht="15.75" customHeight="1">
      <c r="G894" s="18"/>
    </row>
    <row r="895" ht="15.75" customHeight="1">
      <c r="G895" s="18"/>
    </row>
    <row r="896" ht="15.75" customHeight="1">
      <c r="G896" s="18"/>
    </row>
    <row r="897" ht="15.75" customHeight="1">
      <c r="G897" s="18"/>
    </row>
    <row r="898" ht="15.75" customHeight="1">
      <c r="G898" s="18"/>
    </row>
    <row r="899" ht="15.75" customHeight="1">
      <c r="G899" s="18"/>
    </row>
    <row r="900" ht="15.75" customHeight="1">
      <c r="G900" s="18"/>
    </row>
    <row r="901" ht="15.75" customHeight="1">
      <c r="G901" s="18"/>
    </row>
    <row r="902" ht="15.75" customHeight="1">
      <c r="G902" s="18"/>
    </row>
    <row r="903" ht="15.75" customHeight="1">
      <c r="G903" s="18"/>
    </row>
    <row r="904" ht="15.75" customHeight="1">
      <c r="G904" s="18"/>
    </row>
    <row r="905" ht="15.75" customHeight="1">
      <c r="G905" s="18"/>
    </row>
    <row r="906" ht="15.75" customHeight="1">
      <c r="G906" s="18"/>
    </row>
    <row r="907" ht="15.75" customHeight="1">
      <c r="G907" s="18"/>
    </row>
    <row r="908" ht="15.75" customHeight="1">
      <c r="G908" s="18"/>
    </row>
    <row r="909" ht="15.75" customHeight="1">
      <c r="G909" s="18"/>
    </row>
    <row r="910" ht="15.75" customHeight="1">
      <c r="G910" s="18"/>
    </row>
    <row r="911" ht="15.75" customHeight="1">
      <c r="G911" s="18"/>
    </row>
    <row r="912" ht="15.75" customHeight="1">
      <c r="G912" s="18"/>
    </row>
    <row r="913" ht="15.75" customHeight="1">
      <c r="G913" s="18"/>
    </row>
    <row r="914" ht="15.75" customHeight="1">
      <c r="G914" s="18"/>
    </row>
    <row r="915" ht="15.75" customHeight="1">
      <c r="G915" s="18"/>
    </row>
    <row r="916" ht="15.75" customHeight="1">
      <c r="G916" s="18"/>
    </row>
    <row r="917" ht="15.75" customHeight="1">
      <c r="G917" s="18"/>
    </row>
    <row r="918" ht="15.75" customHeight="1">
      <c r="G918" s="18"/>
    </row>
    <row r="919" ht="15.75" customHeight="1">
      <c r="G919" s="18"/>
    </row>
    <row r="920" ht="15.75" customHeight="1">
      <c r="G920" s="18"/>
    </row>
    <row r="921" ht="15.75" customHeight="1">
      <c r="G921" s="18"/>
    </row>
    <row r="922" ht="15.75" customHeight="1">
      <c r="G922" s="18"/>
    </row>
    <row r="923" ht="15.75" customHeight="1">
      <c r="G923" s="18"/>
    </row>
    <row r="924" ht="15.75" customHeight="1">
      <c r="G924" s="18"/>
    </row>
    <row r="925" ht="15.75" customHeight="1">
      <c r="G925" s="18"/>
    </row>
    <row r="926" ht="15.75" customHeight="1">
      <c r="G926" s="18"/>
    </row>
    <row r="927" ht="15.75" customHeight="1">
      <c r="G927" s="18"/>
    </row>
    <row r="928" ht="15.75" customHeight="1">
      <c r="G928" s="18"/>
    </row>
    <row r="929" ht="15.75" customHeight="1">
      <c r="G929" s="18"/>
    </row>
    <row r="930" ht="15.75" customHeight="1">
      <c r="G930" s="18"/>
    </row>
    <row r="931" ht="15.75" customHeight="1">
      <c r="G931" s="18"/>
    </row>
    <row r="932" ht="15.75" customHeight="1">
      <c r="G932" s="18"/>
    </row>
    <row r="933" ht="15.75" customHeight="1">
      <c r="G933" s="18"/>
    </row>
    <row r="934" ht="15.75" customHeight="1">
      <c r="G934" s="18"/>
    </row>
    <row r="935" ht="15.75" customHeight="1">
      <c r="G935" s="18"/>
    </row>
    <row r="936" ht="15.75" customHeight="1">
      <c r="G936" s="18"/>
    </row>
    <row r="937" ht="15.75" customHeight="1">
      <c r="G937" s="18"/>
    </row>
    <row r="938" ht="15.75" customHeight="1">
      <c r="G938" s="18"/>
    </row>
    <row r="939" ht="15.75" customHeight="1">
      <c r="G939" s="18"/>
    </row>
    <row r="940" ht="15.75" customHeight="1">
      <c r="G940" s="18"/>
    </row>
    <row r="941" ht="15.75" customHeight="1">
      <c r="G941" s="18"/>
    </row>
    <row r="942" ht="15.75" customHeight="1">
      <c r="G942" s="18"/>
    </row>
    <row r="943" ht="15.75" customHeight="1">
      <c r="G943" s="18"/>
    </row>
    <row r="944" ht="15.75" customHeight="1">
      <c r="G944" s="18"/>
    </row>
    <row r="945" ht="15.75" customHeight="1">
      <c r="G945" s="18"/>
    </row>
    <row r="946" ht="15.75" customHeight="1">
      <c r="G946" s="18"/>
    </row>
    <row r="947" ht="15.75" customHeight="1">
      <c r="G947" s="18"/>
    </row>
    <row r="948" ht="15.75" customHeight="1">
      <c r="G948" s="18"/>
    </row>
    <row r="949" ht="15.75" customHeight="1">
      <c r="G949" s="18"/>
    </row>
    <row r="950" ht="15.75" customHeight="1">
      <c r="G950" s="18"/>
    </row>
    <row r="951" ht="15.75" customHeight="1">
      <c r="G951" s="18"/>
    </row>
    <row r="952" ht="15.75" customHeight="1">
      <c r="G952" s="18"/>
    </row>
    <row r="953" ht="15.75" customHeight="1">
      <c r="G953" s="18"/>
    </row>
    <row r="954" ht="15.75" customHeight="1">
      <c r="G954" s="18"/>
    </row>
    <row r="955" ht="15.75" customHeight="1">
      <c r="G955" s="18"/>
    </row>
    <row r="956" ht="15.75" customHeight="1">
      <c r="G956" s="18"/>
    </row>
    <row r="957" ht="15.75" customHeight="1">
      <c r="G957" s="18"/>
    </row>
    <row r="958" ht="15.75" customHeight="1">
      <c r="G958" s="18"/>
    </row>
    <row r="959" ht="15.75" customHeight="1">
      <c r="G959" s="18"/>
    </row>
    <row r="960" ht="15.75" customHeight="1">
      <c r="G960" s="18"/>
    </row>
    <row r="961" ht="15.75" customHeight="1">
      <c r="G961" s="18"/>
    </row>
    <row r="962" ht="15.75" customHeight="1">
      <c r="G962" s="18"/>
    </row>
    <row r="963" ht="15.75" customHeight="1">
      <c r="G963" s="18"/>
    </row>
    <row r="964" ht="15.75" customHeight="1">
      <c r="G964" s="18"/>
    </row>
    <row r="965" ht="15.75" customHeight="1">
      <c r="G965" s="18"/>
    </row>
    <row r="966" ht="15.75" customHeight="1">
      <c r="G966" s="18"/>
    </row>
    <row r="967" ht="15.75" customHeight="1">
      <c r="G967" s="18"/>
    </row>
    <row r="968" ht="15.75" customHeight="1">
      <c r="G968" s="18"/>
    </row>
    <row r="969" ht="15.75" customHeight="1">
      <c r="G969" s="18"/>
    </row>
    <row r="970" ht="15.75" customHeight="1">
      <c r="G970" s="18"/>
    </row>
    <row r="971" ht="15.75" customHeight="1">
      <c r="G971" s="18"/>
    </row>
    <row r="972" ht="15.75" customHeight="1">
      <c r="G972" s="18"/>
    </row>
    <row r="973" ht="15.75" customHeight="1">
      <c r="G973" s="18"/>
    </row>
    <row r="974" ht="15.75" customHeight="1">
      <c r="G974" s="18"/>
    </row>
    <row r="975" ht="15.75" customHeight="1">
      <c r="G975" s="18"/>
    </row>
    <row r="976" ht="15.75" customHeight="1">
      <c r="G976" s="18"/>
    </row>
    <row r="977" ht="15.75" customHeight="1">
      <c r="G977" s="18"/>
    </row>
    <row r="978" ht="15.75" customHeight="1">
      <c r="G978" s="18"/>
    </row>
    <row r="979" ht="15.75" customHeight="1">
      <c r="G979" s="18"/>
    </row>
    <row r="980" ht="15.75" customHeight="1">
      <c r="G980" s="18"/>
    </row>
    <row r="981" ht="15.75" customHeight="1">
      <c r="G981" s="18"/>
    </row>
    <row r="982" ht="15.75" customHeight="1">
      <c r="G982" s="18"/>
    </row>
    <row r="983" ht="15.75" customHeight="1">
      <c r="G983" s="18"/>
    </row>
    <row r="984" ht="15.75" customHeight="1">
      <c r="G984" s="18"/>
    </row>
    <row r="985" ht="15.75" customHeight="1">
      <c r="G985" s="18"/>
    </row>
    <row r="986" ht="15.75" customHeight="1">
      <c r="G986" s="18"/>
    </row>
    <row r="987" ht="15.75" customHeight="1">
      <c r="G987" s="18"/>
    </row>
    <row r="988" ht="15.75" customHeight="1">
      <c r="G988" s="18"/>
    </row>
    <row r="989" ht="15.75" customHeight="1">
      <c r="G989" s="18"/>
    </row>
    <row r="990" ht="15.75" customHeight="1">
      <c r="G990" s="18"/>
    </row>
    <row r="991" ht="15.75" customHeight="1">
      <c r="G991" s="18"/>
    </row>
    <row r="992" ht="15.75" customHeight="1">
      <c r="G992" s="18"/>
    </row>
    <row r="993" ht="15.75" customHeight="1">
      <c r="G993" s="18"/>
    </row>
    <row r="994" ht="15.75" customHeight="1">
      <c r="G994" s="18"/>
    </row>
    <row r="995" ht="15.75" customHeight="1">
      <c r="G995" s="18"/>
    </row>
    <row r="996" ht="15.75" customHeight="1">
      <c r="G996" s="18"/>
    </row>
    <row r="997" ht="15.75" customHeight="1">
      <c r="G997" s="18"/>
    </row>
    <row r="998" ht="15.75" customHeight="1">
      <c r="G998" s="18"/>
    </row>
    <row r="999" ht="15.75" customHeight="1">
      <c r="G999" s="18"/>
    </row>
    <row r="1000" ht="15.75" customHeight="1">
      <c r="G1000" s="18"/>
    </row>
  </sheetData>
  <mergeCells count="7">
    <mergeCell ref="B5:G5"/>
    <mergeCell ref="A6:F6"/>
    <mergeCell ref="I7:K7"/>
    <mergeCell ref="A12:F12"/>
    <mergeCell ref="A19:F19"/>
    <mergeCell ref="A26:F26"/>
    <mergeCell ref="A48:C48"/>
  </mergeCells>
  <hyperlinks>
    <hyperlink r:id="rId1" ref="F2"/>
    <hyperlink r:id="rId2" ref="F3"/>
  </hyperlinks>
  <printOptions/>
  <pageMargins bottom="1.0" footer="0.0" header="0.0" left="0.75" right="0.75" top="1.0"/>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26.71"/>
    <col customWidth="1" min="2" max="2" width="18.14"/>
    <col customWidth="1" min="3" max="3" width="13.0"/>
    <col customWidth="1" min="4" max="4" width="15.29"/>
    <col customWidth="1" min="5" max="5" width="6.86"/>
    <col customWidth="1" min="6" max="6" width="15.14"/>
    <col customWidth="1" min="7" max="7" width="17.14"/>
    <col customWidth="1" min="8" max="8" width="10.29"/>
    <col customWidth="1" min="9" max="9" width="11.29"/>
    <col customWidth="1" min="10" max="10" width="6.43"/>
    <col customWidth="1" min="11" max="12" width="6.86"/>
    <col customWidth="1" min="13" max="13" width="7.14"/>
    <col customWidth="1" min="14" max="14" width="7.43"/>
    <col customWidth="1" min="15" max="15" width="8.14"/>
    <col customWidth="1" min="16" max="16" width="8.0"/>
    <col customWidth="1" min="17" max="17" width="6.86"/>
    <col customWidth="1" min="18" max="19" width="10.71"/>
    <col customWidth="1" min="20" max="20" width="23.43"/>
    <col customWidth="1" min="21" max="35" width="10.71"/>
  </cols>
  <sheetData>
    <row r="1" ht="13.5" customHeight="1">
      <c r="A1" s="1" t="s">
        <v>0</v>
      </c>
      <c r="B1" s="1" t="s">
        <v>1</v>
      </c>
      <c r="C1" s="1" t="s">
        <v>2</v>
      </c>
      <c r="D1" s="1" t="s">
        <v>3</v>
      </c>
      <c r="E1" s="1" t="s">
        <v>4</v>
      </c>
      <c r="F1" s="1" t="s">
        <v>5</v>
      </c>
      <c r="G1" s="1" t="s">
        <v>6</v>
      </c>
      <c r="H1" s="1" t="s">
        <v>7</v>
      </c>
      <c r="I1" s="1" t="s">
        <v>8</v>
      </c>
      <c r="J1" s="3"/>
      <c r="K1" s="3"/>
      <c r="L1" s="3"/>
      <c r="M1" s="3"/>
      <c r="N1" s="3"/>
      <c r="O1" s="3"/>
      <c r="P1" s="3"/>
      <c r="Q1" s="3"/>
      <c r="R1" s="3"/>
      <c r="S1" s="3"/>
      <c r="T1" s="3"/>
      <c r="U1" s="3"/>
      <c r="V1" s="3"/>
      <c r="W1" s="3"/>
      <c r="X1" s="3"/>
      <c r="Y1" s="3"/>
      <c r="Z1" s="3"/>
      <c r="AA1" s="3"/>
    </row>
    <row r="2" ht="166.5" customHeight="1">
      <c r="A2" s="4" t="s">
        <v>143</v>
      </c>
      <c r="B2" s="5" t="s">
        <v>144</v>
      </c>
      <c r="C2" s="6"/>
      <c r="D2" s="6"/>
      <c r="E2" s="6" t="s">
        <v>145</v>
      </c>
      <c r="F2" s="147" t="s">
        <v>36</v>
      </c>
      <c r="G2" s="205" t="s">
        <v>147</v>
      </c>
      <c r="H2" s="207" t="s">
        <v>148</v>
      </c>
      <c r="I2" s="6" t="s">
        <v>149</v>
      </c>
      <c r="J2" s="209"/>
      <c r="K2" s="209"/>
      <c r="L2" s="209"/>
      <c r="M2" s="209"/>
      <c r="N2" s="209"/>
      <c r="O2" s="209"/>
      <c r="P2" s="209"/>
      <c r="Q2" s="209"/>
    </row>
    <row r="3" ht="73.5" customHeight="1">
      <c r="A3" s="211" t="s">
        <v>150</v>
      </c>
      <c r="B3" s="213"/>
      <c r="C3" s="215"/>
      <c r="D3" s="209"/>
      <c r="E3" s="209"/>
      <c r="F3" s="217"/>
      <c r="G3" s="217"/>
      <c r="H3" s="209"/>
      <c r="I3" s="209"/>
      <c r="J3" s="209"/>
      <c r="K3" s="209"/>
      <c r="L3" s="209"/>
      <c r="M3" s="209"/>
      <c r="N3" s="209"/>
      <c r="O3" s="209"/>
      <c r="P3" s="209"/>
      <c r="Q3" s="209"/>
    </row>
    <row r="4" ht="13.5" customHeight="1">
      <c r="A4" s="219"/>
      <c r="B4" s="63"/>
      <c r="C4" s="221"/>
      <c r="D4" s="209"/>
      <c r="E4" s="209"/>
      <c r="F4" s="209"/>
      <c r="G4" s="209"/>
      <c r="H4" s="209"/>
      <c r="I4" s="209"/>
      <c r="J4" s="209"/>
      <c r="K4" s="209"/>
      <c r="L4" s="209"/>
      <c r="M4" s="209"/>
      <c r="N4" s="209"/>
      <c r="O4" s="209"/>
      <c r="P4" s="209"/>
      <c r="Q4" s="209"/>
    </row>
    <row r="5" ht="42.0" customHeight="1">
      <c r="A5" s="219" t="s">
        <v>114</v>
      </c>
      <c r="B5" s="223" t="s">
        <v>151</v>
      </c>
      <c r="C5" s="221"/>
      <c r="D5" s="209"/>
      <c r="E5" s="209"/>
      <c r="F5" s="209"/>
      <c r="G5" s="209"/>
      <c r="H5" s="209"/>
      <c r="I5" s="209"/>
      <c r="J5" s="209"/>
      <c r="K5" s="209"/>
      <c r="L5" s="209"/>
      <c r="M5" s="209"/>
      <c r="N5" s="209"/>
      <c r="O5" s="209"/>
      <c r="P5" s="209"/>
      <c r="Q5" s="209"/>
    </row>
    <row r="6" ht="13.5" customHeight="1">
      <c r="A6" s="219" t="s">
        <v>152</v>
      </c>
      <c r="B6" s="63"/>
      <c r="C6" s="221"/>
      <c r="D6" s="209"/>
      <c r="E6" s="209"/>
      <c r="F6" s="209"/>
      <c r="G6" s="209"/>
      <c r="H6" s="209"/>
      <c r="I6" s="209"/>
      <c r="J6" s="209"/>
      <c r="K6" s="209"/>
      <c r="L6" s="209"/>
      <c r="M6" s="209"/>
      <c r="N6" s="209"/>
      <c r="O6" s="209"/>
      <c r="P6" s="209"/>
      <c r="Q6" s="209"/>
    </row>
    <row r="7" ht="13.5" customHeight="1">
      <c r="A7" s="219" t="s">
        <v>55</v>
      </c>
      <c r="B7" s="63" t="s">
        <v>153</v>
      </c>
      <c r="C7" s="221"/>
      <c r="D7" s="209"/>
      <c r="E7" s="209"/>
      <c r="F7" s="209"/>
      <c r="G7" s="209"/>
      <c r="H7" s="209"/>
      <c r="I7" s="209"/>
      <c r="J7" s="209"/>
      <c r="K7" s="209"/>
      <c r="L7" s="209"/>
      <c r="M7" s="209"/>
      <c r="N7" s="209"/>
      <c r="O7" s="209"/>
      <c r="P7" s="209"/>
      <c r="Q7" s="209"/>
    </row>
    <row r="8" ht="13.5" customHeight="1">
      <c r="A8" s="219" t="s">
        <v>154</v>
      </c>
      <c r="B8" s="63"/>
      <c r="C8" s="221"/>
      <c r="D8" s="209"/>
      <c r="E8" s="209"/>
      <c r="F8" s="209"/>
      <c r="G8" s="209"/>
      <c r="H8" s="209"/>
      <c r="I8" s="209"/>
      <c r="J8" s="209"/>
      <c r="K8" s="209"/>
      <c r="L8" s="209"/>
      <c r="M8" s="209"/>
      <c r="N8" s="209"/>
      <c r="O8" s="209"/>
      <c r="P8" s="209"/>
      <c r="Q8" s="209"/>
    </row>
    <row r="9" ht="13.5" customHeight="1">
      <c r="A9" s="226" t="s">
        <v>155</v>
      </c>
      <c r="B9" s="227"/>
      <c r="C9" s="229"/>
      <c r="D9" s="209"/>
      <c r="E9" s="209"/>
      <c r="F9" s="209"/>
      <c r="G9" s="209"/>
      <c r="H9" s="209"/>
      <c r="I9" s="209"/>
      <c r="J9" s="209"/>
      <c r="K9" s="209"/>
      <c r="L9" s="209"/>
      <c r="M9" s="209"/>
      <c r="N9" s="209"/>
      <c r="O9" s="209"/>
      <c r="P9" s="209"/>
      <c r="Q9" s="209"/>
    </row>
    <row r="10" ht="13.5" customHeight="1">
      <c r="B10" s="209"/>
      <c r="C10" s="209"/>
      <c r="D10" s="209"/>
      <c r="E10" s="209"/>
      <c r="F10" s="209"/>
      <c r="G10" s="209"/>
      <c r="H10" s="209"/>
      <c r="I10" s="209"/>
      <c r="J10" s="209"/>
      <c r="K10" s="209"/>
      <c r="L10" s="209"/>
      <c r="M10" s="209"/>
      <c r="N10" s="209"/>
      <c r="O10" s="209"/>
      <c r="P10" s="209"/>
      <c r="Q10" s="209"/>
      <c r="AF10" s="209"/>
      <c r="AG10" s="209"/>
      <c r="AH10" s="230"/>
      <c r="AI10" s="209"/>
    </row>
    <row r="11" ht="33.75" customHeight="1">
      <c r="A11" s="199" t="s">
        <v>48</v>
      </c>
      <c r="B11" s="209"/>
      <c r="C11" s="209"/>
      <c r="D11" s="231"/>
      <c r="E11" s="209"/>
      <c r="F11" s="209"/>
      <c r="G11" s="231"/>
      <c r="H11" s="209"/>
      <c r="I11" s="209"/>
      <c r="J11" s="209"/>
      <c r="K11" s="209"/>
      <c r="L11" s="209"/>
      <c r="M11" s="209"/>
      <c r="N11" s="209"/>
      <c r="O11" s="209"/>
      <c r="P11" s="230"/>
      <c r="Q11" s="209"/>
      <c r="AF11" s="209"/>
      <c r="AG11" s="209"/>
      <c r="AH11" s="230"/>
      <c r="AI11" s="209"/>
    </row>
    <row r="12" ht="13.5" customHeight="1">
      <c r="A12" s="63" t="s">
        <v>159</v>
      </c>
      <c r="B12" s="234" t="s">
        <v>160</v>
      </c>
      <c r="C12" s="234" t="s">
        <v>161</v>
      </c>
      <c r="D12" s="234" t="s">
        <v>162</v>
      </c>
      <c r="E12" s="234" t="s">
        <v>163</v>
      </c>
      <c r="F12" s="234" t="s">
        <v>164</v>
      </c>
      <c r="G12" s="234" t="s">
        <v>165</v>
      </c>
      <c r="H12" s="234" t="s">
        <v>166</v>
      </c>
      <c r="I12" s="234" t="s">
        <v>167</v>
      </c>
      <c r="J12" s="234" t="s">
        <v>168</v>
      </c>
      <c r="K12" s="234" t="s">
        <v>169</v>
      </c>
      <c r="L12" s="234" t="s">
        <v>170</v>
      </c>
      <c r="M12" s="234" t="s">
        <v>171</v>
      </c>
      <c r="N12" s="234" t="s">
        <v>172</v>
      </c>
      <c r="O12" s="234" t="s">
        <v>173</v>
      </c>
      <c r="P12" s="230" t="s">
        <v>39</v>
      </c>
      <c r="Q12" s="230" t="s">
        <v>174</v>
      </c>
      <c r="AF12" s="209"/>
      <c r="AG12" s="209"/>
      <c r="AH12" s="230"/>
      <c r="AI12" s="209"/>
    </row>
    <row r="13" ht="13.5" customHeight="1">
      <c r="A13" s="235" t="s">
        <v>175</v>
      </c>
      <c r="B13" s="237">
        <v>16.0</v>
      </c>
      <c r="C13" s="237">
        <v>4.0</v>
      </c>
      <c r="D13" s="237">
        <v>18.0</v>
      </c>
      <c r="E13" s="237">
        <v>4.0</v>
      </c>
      <c r="F13" s="237">
        <v>32.0</v>
      </c>
      <c r="G13" s="237">
        <v>35.0</v>
      </c>
      <c r="H13" s="237">
        <v>28.0</v>
      </c>
      <c r="I13" s="237">
        <v>7.0</v>
      </c>
      <c r="J13" s="237">
        <v>15.0</v>
      </c>
      <c r="K13" s="237">
        <v>20.0</v>
      </c>
      <c r="L13" s="237">
        <v>5.0</v>
      </c>
      <c r="M13" s="237">
        <v>16.0</v>
      </c>
      <c r="N13" s="237">
        <v>11.0</v>
      </c>
      <c r="O13" s="237">
        <v>4.0</v>
      </c>
      <c r="P13" s="239">
        <f t="shared" ref="P13:P15" si="1">SUM(B13:O13)</f>
        <v>215</v>
      </c>
      <c r="Q13" s="241">
        <f t="shared" ref="Q13:Q15" si="2">SUM(B13+C13+I13+J13)</f>
        <v>42</v>
      </c>
      <c r="AF13" s="209"/>
      <c r="AG13" s="209"/>
      <c r="AH13" s="230"/>
      <c r="AI13" s="209"/>
    </row>
    <row r="14" ht="13.5" customHeight="1">
      <c r="A14" s="243" t="s">
        <v>180</v>
      </c>
      <c r="B14" s="244">
        <v>12.0</v>
      </c>
      <c r="C14" s="244">
        <v>5.0</v>
      </c>
      <c r="D14" s="244">
        <v>10.0</v>
      </c>
      <c r="E14" s="244">
        <v>6.0</v>
      </c>
      <c r="F14" s="244">
        <v>17.0</v>
      </c>
      <c r="G14" s="244">
        <v>19.0</v>
      </c>
      <c r="H14" s="244">
        <v>10.0</v>
      </c>
      <c r="I14" s="244">
        <v>9.0</v>
      </c>
      <c r="J14" s="244">
        <v>29.0</v>
      </c>
      <c r="K14" s="244">
        <v>10.0</v>
      </c>
      <c r="L14" s="244">
        <v>4.0</v>
      </c>
      <c r="M14" s="244">
        <v>6.0</v>
      </c>
      <c r="N14" s="244">
        <v>14.0</v>
      </c>
      <c r="O14" s="244">
        <v>7.0</v>
      </c>
      <c r="P14" s="247">
        <f t="shared" si="1"/>
        <v>158</v>
      </c>
      <c r="Q14" s="248">
        <f t="shared" si="2"/>
        <v>55</v>
      </c>
      <c r="AF14" s="209"/>
      <c r="AG14" s="209"/>
      <c r="AH14" s="230"/>
      <c r="AI14" s="209"/>
    </row>
    <row r="15" ht="13.5" customHeight="1">
      <c r="A15" s="243" t="s">
        <v>183</v>
      </c>
      <c r="B15" s="244">
        <v>12.0</v>
      </c>
      <c r="C15" s="244">
        <v>8.0</v>
      </c>
      <c r="D15" s="244">
        <v>8.0</v>
      </c>
      <c r="E15" s="244">
        <v>5.0</v>
      </c>
      <c r="F15" s="244">
        <v>12.0</v>
      </c>
      <c r="G15" s="244">
        <v>12.0</v>
      </c>
      <c r="H15" s="244">
        <v>12.0</v>
      </c>
      <c r="I15" s="244">
        <v>2.0</v>
      </c>
      <c r="J15" s="244">
        <v>14.0</v>
      </c>
      <c r="K15" s="244">
        <v>12.0</v>
      </c>
      <c r="L15" s="244">
        <v>5.0</v>
      </c>
      <c r="M15" s="244">
        <v>4.0</v>
      </c>
      <c r="N15" s="244">
        <v>7.0</v>
      </c>
      <c r="O15" s="244">
        <v>2.0</v>
      </c>
      <c r="P15" s="247">
        <f t="shared" si="1"/>
        <v>115</v>
      </c>
      <c r="Q15" s="248">
        <f t="shared" si="2"/>
        <v>36</v>
      </c>
      <c r="AF15" s="209"/>
      <c r="AG15" s="209"/>
      <c r="AH15" s="230"/>
      <c r="AI15" s="209"/>
    </row>
    <row r="16" ht="13.5" customHeight="1">
      <c r="A16" s="250" t="s">
        <v>184</v>
      </c>
      <c r="B16" s="252">
        <f t="shared" ref="B16:Q16" si="3">SUM(B14+B13+B15)</f>
        <v>40</v>
      </c>
      <c r="C16" s="252">
        <f t="shared" si="3"/>
        <v>17</v>
      </c>
      <c r="D16" s="252">
        <f t="shared" si="3"/>
        <v>36</v>
      </c>
      <c r="E16" s="252">
        <f t="shared" si="3"/>
        <v>15</v>
      </c>
      <c r="F16" s="252">
        <f t="shared" si="3"/>
        <v>61</v>
      </c>
      <c r="G16" s="252">
        <f t="shared" si="3"/>
        <v>66</v>
      </c>
      <c r="H16" s="252">
        <f t="shared" si="3"/>
        <v>50</v>
      </c>
      <c r="I16" s="252">
        <f t="shared" si="3"/>
        <v>18</v>
      </c>
      <c r="J16" s="252">
        <f t="shared" si="3"/>
        <v>58</v>
      </c>
      <c r="K16" s="252">
        <f t="shared" si="3"/>
        <v>42</v>
      </c>
      <c r="L16" s="252">
        <f t="shared" si="3"/>
        <v>14</v>
      </c>
      <c r="M16" s="252">
        <f t="shared" si="3"/>
        <v>26</v>
      </c>
      <c r="N16" s="252">
        <f t="shared" si="3"/>
        <v>32</v>
      </c>
      <c r="O16" s="252">
        <f t="shared" si="3"/>
        <v>13</v>
      </c>
      <c r="P16" s="252">
        <f t="shared" si="3"/>
        <v>488</v>
      </c>
      <c r="Q16" s="252">
        <f t="shared" si="3"/>
        <v>133</v>
      </c>
    </row>
    <row r="17" ht="13.5" customHeight="1">
      <c r="A17" s="253" t="s">
        <v>187</v>
      </c>
      <c r="B17" s="237">
        <v>4.0</v>
      </c>
      <c r="C17" s="237">
        <v>0.0</v>
      </c>
      <c r="D17" s="237">
        <v>15.0</v>
      </c>
      <c r="E17" s="237">
        <v>0.0</v>
      </c>
      <c r="F17" s="237">
        <v>19.0</v>
      </c>
      <c r="G17" s="237">
        <v>19.0</v>
      </c>
      <c r="H17" s="237">
        <v>16.0</v>
      </c>
      <c r="I17" s="237">
        <v>3.0</v>
      </c>
      <c r="J17" s="237">
        <v>2.0</v>
      </c>
      <c r="K17" s="237">
        <v>12.0</v>
      </c>
      <c r="L17" s="237">
        <v>3.0</v>
      </c>
      <c r="M17" s="237">
        <v>10.0</v>
      </c>
      <c r="N17" s="237">
        <v>7.0</v>
      </c>
      <c r="O17" s="237">
        <v>4.0</v>
      </c>
      <c r="P17" s="247">
        <f t="shared" ref="P17:P26" si="4">SUM(B17:O17)</f>
        <v>114</v>
      </c>
      <c r="Q17" s="248">
        <f t="shared" ref="Q17:Q19" si="5">SUM(B17+C17+I17+J17)</f>
        <v>9</v>
      </c>
    </row>
    <row r="18" ht="13.5" customHeight="1">
      <c r="A18" s="243" t="s">
        <v>188</v>
      </c>
      <c r="B18" s="244">
        <v>2.0</v>
      </c>
      <c r="C18" s="244">
        <v>2.0</v>
      </c>
      <c r="D18" s="244">
        <v>5.0</v>
      </c>
      <c r="E18" s="244">
        <v>3.0</v>
      </c>
      <c r="F18" s="244">
        <v>12.0</v>
      </c>
      <c r="G18" s="244">
        <v>11.0</v>
      </c>
      <c r="H18" s="244">
        <v>6.0</v>
      </c>
      <c r="I18" s="244">
        <v>4.0</v>
      </c>
      <c r="J18" s="244">
        <v>6.0</v>
      </c>
      <c r="K18" s="244">
        <v>6.0</v>
      </c>
      <c r="L18" s="244">
        <v>2.0</v>
      </c>
      <c r="M18" s="237">
        <v>3.0</v>
      </c>
      <c r="N18" s="244">
        <v>7.0</v>
      </c>
      <c r="O18" s="237">
        <v>1.0</v>
      </c>
      <c r="P18" s="247">
        <f t="shared" si="4"/>
        <v>70</v>
      </c>
      <c r="Q18" s="248">
        <f t="shared" si="5"/>
        <v>14</v>
      </c>
    </row>
    <row r="19" ht="13.5" customHeight="1">
      <c r="A19" s="243" t="s">
        <v>189</v>
      </c>
      <c r="B19" s="244">
        <v>6.0</v>
      </c>
      <c r="C19" s="244">
        <v>1.0</v>
      </c>
      <c r="D19" s="244">
        <v>3.0</v>
      </c>
      <c r="E19" s="244">
        <v>2.0</v>
      </c>
      <c r="F19" s="244">
        <v>7.0</v>
      </c>
      <c r="G19" s="244">
        <v>5.0</v>
      </c>
      <c r="H19" s="244">
        <v>6.0</v>
      </c>
      <c r="I19" s="244">
        <v>1.0</v>
      </c>
      <c r="J19" s="244">
        <v>3.0</v>
      </c>
      <c r="K19" s="244">
        <v>8.0</v>
      </c>
      <c r="L19" s="244">
        <v>2.0</v>
      </c>
      <c r="M19" s="244">
        <v>0.0</v>
      </c>
      <c r="N19" s="244">
        <v>3.0</v>
      </c>
      <c r="O19" s="244">
        <v>0.0</v>
      </c>
      <c r="P19" s="247">
        <f t="shared" si="4"/>
        <v>47</v>
      </c>
      <c r="Q19" s="248">
        <f t="shared" si="5"/>
        <v>11</v>
      </c>
    </row>
    <row r="20" ht="13.5" customHeight="1">
      <c r="A20" s="254" t="s">
        <v>190</v>
      </c>
      <c r="B20" s="255">
        <f t="shared" ref="B20:O20" si="6">SUM(B18+B17+B19)</f>
        <v>12</v>
      </c>
      <c r="C20" s="255">
        <f t="shared" si="6"/>
        <v>3</v>
      </c>
      <c r="D20" s="255">
        <f t="shared" si="6"/>
        <v>23</v>
      </c>
      <c r="E20" s="255">
        <f t="shared" si="6"/>
        <v>5</v>
      </c>
      <c r="F20" s="255">
        <f t="shared" si="6"/>
        <v>38</v>
      </c>
      <c r="G20" s="255">
        <f t="shared" si="6"/>
        <v>35</v>
      </c>
      <c r="H20" s="255">
        <f t="shared" si="6"/>
        <v>28</v>
      </c>
      <c r="I20" s="255">
        <f t="shared" si="6"/>
        <v>8</v>
      </c>
      <c r="J20" s="255">
        <f t="shared" si="6"/>
        <v>11</v>
      </c>
      <c r="K20" s="255">
        <f t="shared" si="6"/>
        <v>26</v>
      </c>
      <c r="L20" s="255">
        <f t="shared" si="6"/>
        <v>7</v>
      </c>
      <c r="M20" s="255">
        <f t="shared" si="6"/>
        <v>13</v>
      </c>
      <c r="N20" s="255">
        <f t="shared" si="6"/>
        <v>17</v>
      </c>
      <c r="O20" s="255">
        <f t="shared" si="6"/>
        <v>5</v>
      </c>
      <c r="P20" s="257">
        <f t="shared" si="4"/>
        <v>231</v>
      </c>
      <c r="Q20" s="255">
        <f>SUM(Q18+Q17+Q19)</f>
        <v>34</v>
      </c>
    </row>
    <row r="21" ht="13.5" customHeight="1">
      <c r="A21" s="260" t="s">
        <v>193</v>
      </c>
      <c r="B21" s="261">
        <v>645.0</v>
      </c>
      <c r="C21" s="261">
        <v>345.0</v>
      </c>
      <c r="D21" s="261">
        <v>683.0</v>
      </c>
      <c r="E21" s="261">
        <v>243.0</v>
      </c>
      <c r="F21" s="261">
        <v>1399.0</v>
      </c>
      <c r="G21" s="261">
        <v>2687.0</v>
      </c>
      <c r="H21" s="261">
        <v>765.0</v>
      </c>
      <c r="I21" s="261">
        <v>700.0</v>
      </c>
      <c r="J21" s="261">
        <v>842.0</v>
      </c>
      <c r="K21" s="261">
        <v>958.0</v>
      </c>
      <c r="L21" s="261">
        <v>895.0</v>
      </c>
      <c r="M21" s="261">
        <v>1149.0</v>
      </c>
      <c r="N21" s="261">
        <v>860.0</v>
      </c>
      <c r="O21" s="261">
        <v>430.0</v>
      </c>
      <c r="P21" s="263">
        <f t="shared" si="4"/>
        <v>12601</v>
      </c>
      <c r="Q21" s="241">
        <f t="shared" ref="Q21:Q26" si="7">SUM(B21+C21+I21+J21)</f>
        <v>2532</v>
      </c>
    </row>
    <row r="22" ht="13.5" customHeight="1">
      <c r="A22" s="266" t="s">
        <v>195</v>
      </c>
      <c r="B22" s="261">
        <v>198.0</v>
      </c>
      <c r="C22" s="261">
        <v>199.0</v>
      </c>
      <c r="D22" s="261">
        <v>165.0</v>
      </c>
      <c r="E22" s="261">
        <v>71.0</v>
      </c>
      <c r="F22" s="261">
        <v>330.0</v>
      </c>
      <c r="G22" s="261">
        <v>665.0</v>
      </c>
      <c r="H22" s="261">
        <v>200.0</v>
      </c>
      <c r="I22" s="261">
        <v>255.0</v>
      </c>
      <c r="J22" s="261">
        <v>622.0</v>
      </c>
      <c r="K22" s="261">
        <v>282.0</v>
      </c>
      <c r="L22" s="268"/>
      <c r="M22" s="268"/>
      <c r="N22" s="268"/>
      <c r="O22" s="268"/>
      <c r="P22" s="263">
        <f t="shared" si="4"/>
        <v>2987</v>
      </c>
      <c r="Q22" s="241">
        <f t="shared" si="7"/>
        <v>1274</v>
      </c>
    </row>
    <row r="23" ht="13.5" customHeight="1">
      <c r="A23" s="266" t="s">
        <v>200</v>
      </c>
      <c r="B23" s="261">
        <v>200.0</v>
      </c>
      <c r="C23" s="261">
        <v>175.0</v>
      </c>
      <c r="D23" s="261">
        <v>198.0</v>
      </c>
      <c r="E23" s="261">
        <v>63.0</v>
      </c>
      <c r="F23" s="261">
        <v>363.0</v>
      </c>
      <c r="G23" s="261">
        <v>461.0</v>
      </c>
      <c r="H23" s="261">
        <v>192.0</v>
      </c>
      <c r="I23" s="261">
        <v>218.0</v>
      </c>
      <c r="J23" s="261">
        <v>399.0</v>
      </c>
      <c r="K23" s="261">
        <v>374.0</v>
      </c>
      <c r="L23" s="261">
        <v>340.0</v>
      </c>
      <c r="M23" s="261">
        <v>211.0</v>
      </c>
      <c r="N23" s="261">
        <v>322.0</v>
      </c>
      <c r="O23" s="261">
        <v>127.0</v>
      </c>
      <c r="P23" s="270">
        <f t="shared" si="4"/>
        <v>3643</v>
      </c>
      <c r="Q23" s="248">
        <f t="shared" si="7"/>
        <v>992</v>
      </c>
    </row>
    <row r="24" ht="13.5" customHeight="1">
      <c r="A24" s="254" t="s">
        <v>203</v>
      </c>
      <c r="B24" s="271">
        <f t="shared" ref="B24:O24" si="8">SUM(B23+B21)</f>
        <v>845</v>
      </c>
      <c r="C24" s="271">
        <f t="shared" si="8"/>
        <v>520</v>
      </c>
      <c r="D24" s="271">
        <f t="shared" si="8"/>
        <v>881</v>
      </c>
      <c r="E24" s="271">
        <f t="shared" si="8"/>
        <v>306</v>
      </c>
      <c r="F24" s="271">
        <f t="shared" si="8"/>
        <v>1762</v>
      </c>
      <c r="G24" s="271">
        <f t="shared" si="8"/>
        <v>3148</v>
      </c>
      <c r="H24" s="271">
        <f t="shared" si="8"/>
        <v>957</v>
      </c>
      <c r="I24" s="271">
        <f t="shared" si="8"/>
        <v>918</v>
      </c>
      <c r="J24" s="271">
        <f t="shared" si="8"/>
        <v>1241</v>
      </c>
      <c r="K24" s="271">
        <f t="shared" si="8"/>
        <v>1332</v>
      </c>
      <c r="L24" s="271">
        <f t="shared" si="8"/>
        <v>1235</v>
      </c>
      <c r="M24" s="271">
        <f t="shared" si="8"/>
        <v>1360</v>
      </c>
      <c r="N24" s="271">
        <f t="shared" si="8"/>
        <v>1182</v>
      </c>
      <c r="O24" s="271">
        <f t="shared" si="8"/>
        <v>557</v>
      </c>
      <c r="P24" s="273">
        <f t="shared" si="4"/>
        <v>16244</v>
      </c>
      <c r="Q24" s="274">
        <f t="shared" si="7"/>
        <v>3524</v>
      </c>
    </row>
    <row r="25" ht="13.5" customHeight="1">
      <c r="A25" s="290" t="s">
        <v>213</v>
      </c>
      <c r="B25" s="261">
        <v>291.0</v>
      </c>
      <c r="C25" s="261">
        <v>101.0</v>
      </c>
      <c r="D25" s="261">
        <v>439.0</v>
      </c>
      <c r="E25" s="261">
        <v>87.0</v>
      </c>
      <c r="F25" s="261">
        <v>930.0</v>
      </c>
      <c r="G25" s="261">
        <v>1193.0</v>
      </c>
      <c r="H25" s="261">
        <v>370.0</v>
      </c>
      <c r="I25" s="261">
        <v>284.0</v>
      </c>
      <c r="J25" s="261">
        <v>196.0</v>
      </c>
      <c r="K25" s="261">
        <v>599.0</v>
      </c>
      <c r="L25" s="261">
        <v>490.0</v>
      </c>
      <c r="M25" s="261">
        <v>574.0</v>
      </c>
      <c r="N25" s="261">
        <v>427.0</v>
      </c>
      <c r="O25" s="261">
        <v>213.0</v>
      </c>
      <c r="P25" s="270">
        <f t="shared" si="4"/>
        <v>6194</v>
      </c>
      <c r="Q25" s="248">
        <f t="shared" si="7"/>
        <v>872</v>
      </c>
    </row>
    <row r="26" ht="13.5" customHeight="1">
      <c r="A26" s="266" t="s">
        <v>228</v>
      </c>
      <c r="B26" s="261">
        <v>55.0</v>
      </c>
      <c r="C26" s="261">
        <v>52.0</v>
      </c>
      <c r="D26" s="261">
        <v>89.0</v>
      </c>
      <c r="E26" s="261">
        <v>25.0</v>
      </c>
      <c r="F26" s="261">
        <v>203.0</v>
      </c>
      <c r="G26" s="261">
        <v>350.0</v>
      </c>
      <c r="H26" s="261">
        <v>98.0</v>
      </c>
      <c r="I26" s="261">
        <v>102.0</v>
      </c>
      <c r="J26" s="261">
        <v>144.0</v>
      </c>
      <c r="K26" s="261">
        <v>155.0</v>
      </c>
      <c r="L26" s="261">
        <v>156.0</v>
      </c>
      <c r="M26" s="261">
        <v>89.0</v>
      </c>
      <c r="N26" s="261">
        <v>181.0</v>
      </c>
      <c r="O26" s="261">
        <v>60.0</v>
      </c>
      <c r="P26" s="270">
        <f t="shared" si="4"/>
        <v>1759</v>
      </c>
      <c r="Q26" s="248">
        <f t="shared" si="7"/>
        <v>353</v>
      </c>
    </row>
    <row r="27" ht="13.5" customHeight="1">
      <c r="A27" s="266" t="s">
        <v>229</v>
      </c>
      <c r="B27" s="261">
        <v>55.0</v>
      </c>
      <c r="C27" s="261">
        <v>37.0</v>
      </c>
      <c r="D27" s="261">
        <v>101.0</v>
      </c>
      <c r="E27" s="261">
        <v>17.0</v>
      </c>
      <c r="F27" s="261">
        <v>194.0</v>
      </c>
      <c r="G27" s="261">
        <v>185.0</v>
      </c>
      <c r="H27" s="261">
        <v>89.0</v>
      </c>
      <c r="I27" s="261">
        <v>98.0</v>
      </c>
      <c r="J27" s="261">
        <v>90.0</v>
      </c>
      <c r="K27" s="261">
        <v>198.0</v>
      </c>
      <c r="L27" s="261">
        <v>159.0</v>
      </c>
      <c r="M27" s="261">
        <v>100.0</v>
      </c>
      <c r="N27" s="261">
        <v>136.0</v>
      </c>
      <c r="O27" s="261">
        <v>54.0</v>
      </c>
      <c r="P27" s="295"/>
      <c r="Q27" s="296"/>
    </row>
    <row r="28" ht="13.5" customHeight="1">
      <c r="A28" s="254" t="s">
        <v>230</v>
      </c>
      <c r="B28" s="271">
        <f t="shared" ref="B28:K28" si="9">SUM(B26+B25)</f>
        <v>346</v>
      </c>
      <c r="C28" s="271">
        <f t="shared" si="9"/>
        <v>153</v>
      </c>
      <c r="D28" s="271">
        <f t="shared" si="9"/>
        <v>528</v>
      </c>
      <c r="E28" s="271">
        <f t="shared" si="9"/>
        <v>112</v>
      </c>
      <c r="F28" s="271">
        <f t="shared" si="9"/>
        <v>1133</v>
      </c>
      <c r="G28" s="271">
        <f t="shared" si="9"/>
        <v>1543</v>
      </c>
      <c r="H28" s="271">
        <f t="shared" si="9"/>
        <v>468</v>
      </c>
      <c r="I28" s="271">
        <f t="shared" si="9"/>
        <v>386</v>
      </c>
      <c r="J28" s="271">
        <f t="shared" si="9"/>
        <v>340</v>
      </c>
      <c r="K28" s="271">
        <f t="shared" si="9"/>
        <v>754</v>
      </c>
      <c r="L28" s="271">
        <f>SUM(L25:L26)</f>
        <v>646</v>
      </c>
      <c r="M28" s="271">
        <f t="shared" ref="M28:O28" si="10">SUM(M26+M25)</f>
        <v>663</v>
      </c>
      <c r="N28" s="271">
        <f t="shared" si="10"/>
        <v>608</v>
      </c>
      <c r="O28" s="271">
        <f t="shared" si="10"/>
        <v>273</v>
      </c>
      <c r="P28" s="273">
        <f t="shared" ref="P28:P36" si="11">SUM(B28:O28)</f>
        <v>7953</v>
      </c>
      <c r="Q28" s="274">
        <f t="shared" ref="Q28:Q36" si="12">SUM(B28+C28+I28+J28)</f>
        <v>1225</v>
      </c>
    </row>
    <row r="29" ht="13.5" customHeight="1">
      <c r="A29" s="310" t="s">
        <v>236</v>
      </c>
      <c r="B29" s="237">
        <v>46.0</v>
      </c>
      <c r="C29" s="237">
        <v>44.0</v>
      </c>
      <c r="D29" s="237">
        <v>44.0</v>
      </c>
      <c r="E29" s="237">
        <v>23.0</v>
      </c>
      <c r="F29" s="237">
        <v>65.0</v>
      </c>
      <c r="G29" s="237">
        <v>96.0</v>
      </c>
      <c r="H29" s="237">
        <v>48.0</v>
      </c>
      <c r="I29" s="237">
        <v>17.0</v>
      </c>
      <c r="J29" s="237">
        <v>78.0</v>
      </c>
      <c r="K29" s="237">
        <v>58.0</v>
      </c>
      <c r="L29" s="237">
        <v>26.0</v>
      </c>
      <c r="M29" s="237">
        <v>27.0</v>
      </c>
      <c r="N29" s="237">
        <v>36.0</v>
      </c>
      <c r="O29" s="237">
        <v>14.0</v>
      </c>
      <c r="P29" s="312">
        <f t="shared" si="11"/>
        <v>622</v>
      </c>
      <c r="Q29" s="313">
        <f t="shared" si="12"/>
        <v>185</v>
      </c>
    </row>
    <row r="30" ht="13.5" customHeight="1">
      <c r="A30" s="314" t="s">
        <v>237</v>
      </c>
      <c r="B30" s="237">
        <v>13.0</v>
      </c>
      <c r="C30" s="237">
        <v>13.0</v>
      </c>
      <c r="D30" s="237">
        <v>25.0</v>
      </c>
      <c r="E30" s="237">
        <v>8.0</v>
      </c>
      <c r="F30" s="237">
        <v>28.0</v>
      </c>
      <c r="G30" s="237">
        <v>32.0</v>
      </c>
      <c r="H30" s="237">
        <v>24.0</v>
      </c>
      <c r="I30" s="237">
        <v>4.0</v>
      </c>
      <c r="J30" s="237">
        <v>9.0</v>
      </c>
      <c r="K30" s="237">
        <v>35.0</v>
      </c>
      <c r="L30" s="237">
        <v>13.0</v>
      </c>
      <c r="M30" s="237">
        <v>13.0</v>
      </c>
      <c r="N30" s="237">
        <v>12.0</v>
      </c>
      <c r="O30" s="237">
        <v>3.0</v>
      </c>
      <c r="P30" s="316">
        <f t="shared" si="11"/>
        <v>232</v>
      </c>
      <c r="Q30" s="317">
        <f t="shared" si="12"/>
        <v>39</v>
      </c>
    </row>
    <row r="31" ht="13.5" customHeight="1">
      <c r="A31" s="318" t="s">
        <v>239</v>
      </c>
      <c r="B31" s="261">
        <v>1145.0</v>
      </c>
      <c r="C31" s="261">
        <v>1001.0</v>
      </c>
      <c r="D31" s="261">
        <v>1194.0</v>
      </c>
      <c r="E31" s="261">
        <v>452.0</v>
      </c>
      <c r="F31" s="261">
        <v>1625.0</v>
      </c>
      <c r="G31" s="261">
        <v>3093.0</v>
      </c>
      <c r="H31" s="261">
        <v>1143.0</v>
      </c>
      <c r="I31" s="261">
        <v>1415.0</v>
      </c>
      <c r="J31" s="261">
        <v>2135.0</v>
      </c>
      <c r="K31" s="261">
        <v>1964.0</v>
      </c>
      <c r="L31" s="261">
        <v>1807.0</v>
      </c>
      <c r="M31" s="261">
        <v>1440.0</v>
      </c>
      <c r="N31" s="261">
        <v>1760.0</v>
      </c>
      <c r="O31" s="261">
        <v>610.0</v>
      </c>
      <c r="P31" s="319">
        <f t="shared" si="11"/>
        <v>20784</v>
      </c>
      <c r="Q31" s="317">
        <f t="shared" si="12"/>
        <v>5696</v>
      </c>
    </row>
    <row r="32" ht="13.5" customHeight="1">
      <c r="A32" s="320" t="s">
        <v>240</v>
      </c>
      <c r="B32" s="261">
        <v>408.0</v>
      </c>
      <c r="C32" s="261">
        <v>213.0</v>
      </c>
      <c r="D32" s="261">
        <v>571.0</v>
      </c>
      <c r="E32" s="261">
        <v>138.0</v>
      </c>
      <c r="F32" s="261">
        <v>868.0</v>
      </c>
      <c r="G32" s="261">
        <v>916.0</v>
      </c>
      <c r="H32" s="261">
        <v>487.0</v>
      </c>
      <c r="I32" s="261">
        <v>469.0</v>
      </c>
      <c r="J32" s="261">
        <v>394.0</v>
      </c>
      <c r="K32" s="261">
        <v>1097.0</v>
      </c>
      <c r="L32" s="261">
        <v>856.0</v>
      </c>
      <c r="M32" s="261">
        <v>589.0</v>
      </c>
      <c r="N32" s="261">
        <v>731.0</v>
      </c>
      <c r="O32" s="261">
        <v>247.0</v>
      </c>
      <c r="P32" s="321">
        <f t="shared" si="11"/>
        <v>7984</v>
      </c>
      <c r="Q32" s="322">
        <f t="shared" si="12"/>
        <v>1484</v>
      </c>
    </row>
    <row r="33" ht="13.5" customHeight="1">
      <c r="A33" s="323" t="s">
        <v>241</v>
      </c>
      <c r="B33" s="237">
        <v>46.0</v>
      </c>
      <c r="C33" s="237">
        <v>14.0</v>
      </c>
      <c r="D33" s="237">
        <v>19.0</v>
      </c>
      <c r="E33" s="237">
        <v>9.0</v>
      </c>
      <c r="F33" s="237">
        <v>24.0</v>
      </c>
      <c r="G33" s="237">
        <v>44.0</v>
      </c>
      <c r="H33" s="237">
        <v>31.0</v>
      </c>
      <c r="I33" s="237">
        <v>8.0</v>
      </c>
      <c r="J33" s="237">
        <v>77.0</v>
      </c>
      <c r="K33" s="237">
        <v>38.0</v>
      </c>
      <c r="L33" s="237">
        <v>22.0</v>
      </c>
      <c r="M33" s="237">
        <v>33.0</v>
      </c>
      <c r="N33" s="237">
        <v>31.0</v>
      </c>
      <c r="O33" s="237">
        <v>10.0</v>
      </c>
      <c r="P33" s="324">
        <f t="shared" si="11"/>
        <v>406</v>
      </c>
      <c r="Q33" s="325">
        <f t="shared" si="12"/>
        <v>145</v>
      </c>
    </row>
    <row r="34" ht="13.5" customHeight="1">
      <c r="A34" s="323" t="s">
        <v>242</v>
      </c>
      <c r="B34" s="237">
        <v>4.0</v>
      </c>
      <c r="C34" s="237">
        <v>0.0</v>
      </c>
      <c r="D34" s="237">
        <v>6.0</v>
      </c>
      <c r="E34" s="237">
        <v>1.0</v>
      </c>
      <c r="F34" s="237">
        <v>9.0</v>
      </c>
      <c r="G34" s="237">
        <v>5.0</v>
      </c>
      <c r="H34" s="237">
        <v>6.0</v>
      </c>
      <c r="I34" s="237">
        <v>0.0</v>
      </c>
      <c r="J34" s="237">
        <v>10.0</v>
      </c>
      <c r="K34" s="237">
        <v>16.0</v>
      </c>
      <c r="L34" s="237">
        <v>3.0</v>
      </c>
      <c r="M34" s="237">
        <v>10.0</v>
      </c>
      <c r="N34" s="237">
        <v>6.0</v>
      </c>
      <c r="O34" s="237">
        <v>3.0</v>
      </c>
      <c r="P34" s="324">
        <f t="shared" si="11"/>
        <v>79</v>
      </c>
      <c r="Q34" s="325">
        <f t="shared" si="12"/>
        <v>14</v>
      </c>
    </row>
    <row r="35" ht="13.5" customHeight="1">
      <c r="A35" s="326" t="s">
        <v>243</v>
      </c>
      <c r="B35" s="261">
        <v>832.0</v>
      </c>
      <c r="C35" s="261">
        <v>488.0</v>
      </c>
      <c r="D35" s="261">
        <v>551.0</v>
      </c>
      <c r="E35" s="261">
        <v>194.0</v>
      </c>
      <c r="F35" s="261">
        <v>943.0</v>
      </c>
      <c r="G35" s="261">
        <v>1818.0</v>
      </c>
      <c r="H35" s="261">
        <v>694.0</v>
      </c>
      <c r="I35" s="261">
        <v>776.0</v>
      </c>
      <c r="J35" s="261">
        <v>1529.0</v>
      </c>
      <c r="K35" s="261">
        <v>1019.0</v>
      </c>
      <c r="L35" s="261">
        <v>1036.0</v>
      </c>
      <c r="M35" s="261">
        <v>1486.0</v>
      </c>
      <c r="N35" s="261">
        <v>1475.0</v>
      </c>
      <c r="O35" s="261">
        <v>344.0</v>
      </c>
      <c r="P35" s="327">
        <f t="shared" si="11"/>
        <v>13185</v>
      </c>
      <c r="Q35" s="325">
        <f t="shared" si="12"/>
        <v>3625</v>
      </c>
    </row>
    <row r="36" ht="13.5" customHeight="1">
      <c r="A36" s="326" t="s">
        <v>244</v>
      </c>
      <c r="B36" s="261">
        <v>162.0</v>
      </c>
      <c r="C36" s="261">
        <v>59.0</v>
      </c>
      <c r="D36" s="261">
        <v>154.0</v>
      </c>
      <c r="E36" s="261">
        <v>35.0</v>
      </c>
      <c r="F36" s="261">
        <v>321.0</v>
      </c>
      <c r="G36" s="261">
        <v>310.0</v>
      </c>
      <c r="H36" s="261">
        <v>135.0</v>
      </c>
      <c r="I36" s="261">
        <v>163.0</v>
      </c>
      <c r="J36" s="261">
        <v>156.0</v>
      </c>
      <c r="K36" s="261">
        <v>439.0</v>
      </c>
      <c r="L36" s="261">
        <v>375.0</v>
      </c>
      <c r="M36" s="261">
        <v>377.0</v>
      </c>
      <c r="N36" s="261">
        <v>347.0</v>
      </c>
      <c r="O36" s="261">
        <v>97.0</v>
      </c>
      <c r="P36" s="327">
        <f t="shared" si="11"/>
        <v>3130</v>
      </c>
      <c r="Q36" s="325">
        <f t="shared" si="12"/>
        <v>540</v>
      </c>
    </row>
    <row r="37" ht="13.5" customHeight="1">
      <c r="A37" s="328" t="s">
        <v>245</v>
      </c>
      <c r="B37" s="329">
        <f t="shared" ref="B37:Q37" si="13">B33+B29+B16</f>
        <v>132</v>
      </c>
      <c r="C37" s="329">
        <f t="shared" si="13"/>
        <v>75</v>
      </c>
      <c r="D37" s="329">
        <f t="shared" si="13"/>
        <v>99</v>
      </c>
      <c r="E37" s="329">
        <f t="shared" si="13"/>
        <v>47</v>
      </c>
      <c r="F37" s="329">
        <f t="shared" si="13"/>
        <v>150</v>
      </c>
      <c r="G37" s="329">
        <f t="shared" si="13"/>
        <v>206</v>
      </c>
      <c r="H37" s="329">
        <f t="shared" si="13"/>
        <v>129</v>
      </c>
      <c r="I37" s="329">
        <f t="shared" si="13"/>
        <v>43</v>
      </c>
      <c r="J37" s="329">
        <f t="shared" si="13"/>
        <v>213</v>
      </c>
      <c r="K37" s="329">
        <f t="shared" si="13"/>
        <v>138</v>
      </c>
      <c r="L37" s="329">
        <f t="shared" si="13"/>
        <v>62</v>
      </c>
      <c r="M37" s="329">
        <f t="shared" si="13"/>
        <v>86</v>
      </c>
      <c r="N37" s="329">
        <f t="shared" si="13"/>
        <v>99</v>
      </c>
      <c r="O37" s="329">
        <f t="shared" si="13"/>
        <v>37</v>
      </c>
      <c r="P37" s="329">
        <f t="shared" si="13"/>
        <v>1516</v>
      </c>
      <c r="Q37" s="330">
        <f t="shared" si="13"/>
        <v>463</v>
      </c>
    </row>
    <row r="38" ht="13.5" customHeight="1">
      <c r="A38" s="331" t="s">
        <v>246</v>
      </c>
      <c r="B38" s="332">
        <f t="shared" ref="B38:Q38" si="14">B34+B30+B20</f>
        <v>29</v>
      </c>
      <c r="C38" s="332">
        <f t="shared" si="14"/>
        <v>16</v>
      </c>
      <c r="D38" s="332">
        <f t="shared" si="14"/>
        <v>54</v>
      </c>
      <c r="E38" s="332">
        <f t="shared" si="14"/>
        <v>14</v>
      </c>
      <c r="F38" s="332">
        <f t="shared" si="14"/>
        <v>75</v>
      </c>
      <c r="G38" s="332">
        <f t="shared" si="14"/>
        <v>72</v>
      </c>
      <c r="H38" s="332">
        <f t="shared" si="14"/>
        <v>58</v>
      </c>
      <c r="I38" s="332">
        <f t="shared" si="14"/>
        <v>12</v>
      </c>
      <c r="J38" s="332">
        <f t="shared" si="14"/>
        <v>30</v>
      </c>
      <c r="K38" s="332">
        <f t="shared" si="14"/>
        <v>77</v>
      </c>
      <c r="L38" s="332">
        <f t="shared" si="14"/>
        <v>23</v>
      </c>
      <c r="M38" s="332">
        <f t="shared" si="14"/>
        <v>36</v>
      </c>
      <c r="N38" s="332">
        <f t="shared" si="14"/>
        <v>35</v>
      </c>
      <c r="O38" s="332">
        <f t="shared" si="14"/>
        <v>11</v>
      </c>
      <c r="P38" s="332">
        <f t="shared" si="14"/>
        <v>542</v>
      </c>
      <c r="Q38" s="333">
        <f t="shared" si="14"/>
        <v>87</v>
      </c>
    </row>
    <row r="39" ht="13.5" customHeight="1">
      <c r="A39" s="331" t="s">
        <v>247</v>
      </c>
      <c r="B39" s="332">
        <f t="shared" ref="B39:Q39" si="15">B35+B31+B24</f>
        <v>2822</v>
      </c>
      <c r="C39" s="332">
        <f t="shared" si="15"/>
        <v>2009</v>
      </c>
      <c r="D39" s="332">
        <f t="shared" si="15"/>
        <v>2626</v>
      </c>
      <c r="E39" s="332">
        <f t="shared" si="15"/>
        <v>952</v>
      </c>
      <c r="F39" s="332">
        <f t="shared" si="15"/>
        <v>4330</v>
      </c>
      <c r="G39" s="332">
        <f t="shared" si="15"/>
        <v>8059</v>
      </c>
      <c r="H39" s="332">
        <f t="shared" si="15"/>
        <v>2794</v>
      </c>
      <c r="I39" s="332">
        <f t="shared" si="15"/>
        <v>3109</v>
      </c>
      <c r="J39" s="332">
        <f t="shared" si="15"/>
        <v>4905</v>
      </c>
      <c r="K39" s="332">
        <f t="shared" si="15"/>
        <v>4315</v>
      </c>
      <c r="L39" s="332">
        <f t="shared" si="15"/>
        <v>4078</v>
      </c>
      <c r="M39" s="332">
        <f t="shared" si="15"/>
        <v>4286</v>
      </c>
      <c r="N39" s="332">
        <f t="shared" si="15"/>
        <v>4417</v>
      </c>
      <c r="O39" s="332">
        <f t="shared" si="15"/>
        <v>1511</v>
      </c>
      <c r="P39" s="332">
        <f t="shared" si="15"/>
        <v>50213</v>
      </c>
      <c r="Q39" s="333">
        <f t="shared" si="15"/>
        <v>12845</v>
      </c>
    </row>
    <row r="40" ht="13.5" customHeight="1">
      <c r="A40" s="334" t="s">
        <v>248</v>
      </c>
      <c r="B40" s="335">
        <f t="shared" ref="B40:Q40" si="16">B36+B32+B28</f>
        <v>916</v>
      </c>
      <c r="C40" s="335">
        <f t="shared" si="16"/>
        <v>425</v>
      </c>
      <c r="D40" s="335">
        <f t="shared" si="16"/>
        <v>1253</v>
      </c>
      <c r="E40" s="335">
        <f t="shared" si="16"/>
        <v>285</v>
      </c>
      <c r="F40" s="335">
        <f t="shared" si="16"/>
        <v>2322</v>
      </c>
      <c r="G40" s="335">
        <f t="shared" si="16"/>
        <v>2769</v>
      </c>
      <c r="H40" s="335">
        <f t="shared" si="16"/>
        <v>1090</v>
      </c>
      <c r="I40" s="335">
        <f t="shared" si="16"/>
        <v>1018</v>
      </c>
      <c r="J40" s="335">
        <f t="shared" si="16"/>
        <v>890</v>
      </c>
      <c r="K40" s="335">
        <f t="shared" si="16"/>
        <v>2290</v>
      </c>
      <c r="L40" s="335">
        <f t="shared" si="16"/>
        <v>1877</v>
      </c>
      <c r="M40" s="335">
        <f t="shared" si="16"/>
        <v>1629</v>
      </c>
      <c r="N40" s="335">
        <f t="shared" si="16"/>
        <v>1686</v>
      </c>
      <c r="O40" s="335">
        <f t="shared" si="16"/>
        <v>617</v>
      </c>
      <c r="P40" s="335">
        <f t="shared" si="16"/>
        <v>19067</v>
      </c>
      <c r="Q40" s="336">
        <f t="shared" si="16"/>
        <v>3249</v>
      </c>
    </row>
    <row r="41" ht="13.5" customHeight="1">
      <c r="B41" s="209"/>
      <c r="C41" s="209"/>
      <c r="D41" s="209"/>
      <c r="E41" s="209"/>
      <c r="F41" s="209"/>
      <c r="G41" s="209"/>
      <c r="H41" s="209"/>
      <c r="I41" s="209"/>
      <c r="J41" s="209"/>
      <c r="K41" s="209"/>
      <c r="L41" s="209"/>
      <c r="M41" s="209"/>
      <c r="N41" s="209"/>
      <c r="O41" s="209"/>
      <c r="P41" s="209"/>
      <c r="Q41" s="209"/>
    </row>
    <row r="42" ht="27.0" customHeight="1">
      <c r="A42" s="337" t="s">
        <v>249</v>
      </c>
      <c r="B42" s="209"/>
      <c r="C42" s="209"/>
      <c r="D42" s="209"/>
      <c r="E42" s="209"/>
      <c r="F42" s="209"/>
      <c r="G42" s="209"/>
      <c r="H42" s="209"/>
      <c r="I42" s="209"/>
      <c r="J42" s="209"/>
      <c r="K42" s="209"/>
      <c r="L42" s="209"/>
      <c r="M42" s="209"/>
      <c r="N42" s="209"/>
      <c r="O42" s="209"/>
      <c r="P42" s="209"/>
      <c r="Q42" s="209"/>
    </row>
    <row r="43" ht="13.5" customHeight="1">
      <c r="A43" s="63" t="s">
        <v>159</v>
      </c>
      <c r="B43" s="282" t="s">
        <v>160</v>
      </c>
      <c r="C43" s="282" t="s">
        <v>161</v>
      </c>
      <c r="D43" s="282" t="s">
        <v>162</v>
      </c>
      <c r="E43" s="282" t="s">
        <v>163</v>
      </c>
      <c r="F43" s="282" t="s">
        <v>164</v>
      </c>
      <c r="G43" s="282" t="s">
        <v>165</v>
      </c>
      <c r="H43" s="282" t="s">
        <v>166</v>
      </c>
      <c r="I43" s="282" t="s">
        <v>167</v>
      </c>
      <c r="J43" s="282" t="s">
        <v>168</v>
      </c>
      <c r="K43" s="282" t="s">
        <v>169</v>
      </c>
      <c r="L43" s="282" t="s">
        <v>170</v>
      </c>
      <c r="M43" s="282" t="s">
        <v>171</v>
      </c>
      <c r="N43" s="282" t="s">
        <v>172</v>
      </c>
      <c r="O43" s="282" t="s">
        <v>173</v>
      </c>
      <c r="P43" s="282" t="s">
        <v>39</v>
      </c>
      <c r="Q43" s="282" t="s">
        <v>174</v>
      </c>
    </row>
    <row r="44" ht="13.5" customHeight="1">
      <c r="A44" s="260" t="s">
        <v>250</v>
      </c>
      <c r="B44" s="338">
        <f t="shared" ref="B44:Q44" si="17">(B20/B16)</f>
        <v>0.3</v>
      </c>
      <c r="C44" s="338">
        <f t="shared" si="17"/>
        <v>0.1764705882</v>
      </c>
      <c r="D44" s="338">
        <f t="shared" si="17"/>
        <v>0.6388888889</v>
      </c>
      <c r="E44" s="338">
        <f t="shared" si="17"/>
        <v>0.3333333333</v>
      </c>
      <c r="F44" s="338">
        <f t="shared" si="17"/>
        <v>0.6229508197</v>
      </c>
      <c r="G44" s="338">
        <f t="shared" si="17"/>
        <v>0.5303030303</v>
      </c>
      <c r="H44" s="338">
        <f t="shared" si="17"/>
        <v>0.56</v>
      </c>
      <c r="I44" s="338">
        <f t="shared" si="17"/>
        <v>0.4444444444</v>
      </c>
      <c r="J44" s="338">
        <f t="shared" si="17"/>
        <v>0.1896551724</v>
      </c>
      <c r="K44" s="338">
        <f t="shared" si="17"/>
        <v>0.619047619</v>
      </c>
      <c r="L44" s="338">
        <f t="shared" si="17"/>
        <v>0.5</v>
      </c>
      <c r="M44" s="338">
        <f t="shared" si="17"/>
        <v>0.5</v>
      </c>
      <c r="N44" s="338">
        <f t="shared" si="17"/>
        <v>0.53125</v>
      </c>
      <c r="O44" s="338">
        <f t="shared" si="17"/>
        <v>0.3846153846</v>
      </c>
      <c r="P44" s="338">
        <f t="shared" si="17"/>
        <v>0.4733606557</v>
      </c>
      <c r="Q44" s="339">
        <f t="shared" si="17"/>
        <v>0.2556390977</v>
      </c>
    </row>
    <row r="45" ht="13.5" customHeight="1">
      <c r="A45" s="290" t="s">
        <v>251</v>
      </c>
      <c r="B45" s="340">
        <f t="shared" ref="B45:Q45" si="18">(B28/B24)</f>
        <v>0.4094674556</v>
      </c>
      <c r="C45" s="340">
        <f t="shared" si="18"/>
        <v>0.2942307692</v>
      </c>
      <c r="D45" s="340">
        <f t="shared" si="18"/>
        <v>0.5993189557</v>
      </c>
      <c r="E45" s="340">
        <f t="shared" si="18"/>
        <v>0.3660130719</v>
      </c>
      <c r="F45" s="340">
        <f t="shared" si="18"/>
        <v>0.6430192963</v>
      </c>
      <c r="G45" s="340">
        <f t="shared" si="18"/>
        <v>0.4901524778</v>
      </c>
      <c r="H45" s="340">
        <f t="shared" si="18"/>
        <v>0.4890282132</v>
      </c>
      <c r="I45" s="340">
        <f t="shared" si="18"/>
        <v>0.4204793028</v>
      </c>
      <c r="J45" s="340">
        <f t="shared" si="18"/>
        <v>0.2739726027</v>
      </c>
      <c r="K45" s="340">
        <f t="shared" si="18"/>
        <v>0.5660660661</v>
      </c>
      <c r="L45" s="340">
        <f t="shared" si="18"/>
        <v>0.5230769231</v>
      </c>
      <c r="M45" s="340">
        <f t="shared" si="18"/>
        <v>0.4875</v>
      </c>
      <c r="N45" s="340">
        <f t="shared" si="18"/>
        <v>0.5143824027</v>
      </c>
      <c r="O45" s="340">
        <f t="shared" si="18"/>
        <v>0.4901256732</v>
      </c>
      <c r="P45" s="340">
        <f t="shared" si="18"/>
        <v>0.4895961586</v>
      </c>
      <c r="Q45" s="341">
        <f t="shared" si="18"/>
        <v>0.3476163451</v>
      </c>
    </row>
    <row r="46" ht="13.5" customHeight="1">
      <c r="A46" s="342" t="s">
        <v>252</v>
      </c>
      <c r="B46" s="343">
        <f t="shared" ref="B46:Q46" si="19">B44-B45</f>
        <v>-0.1094674556</v>
      </c>
      <c r="C46" s="343">
        <f t="shared" si="19"/>
        <v>-0.117760181</v>
      </c>
      <c r="D46" s="343">
        <f t="shared" si="19"/>
        <v>0.03956993316</v>
      </c>
      <c r="E46" s="343">
        <f t="shared" si="19"/>
        <v>-0.03267973856</v>
      </c>
      <c r="F46" s="343">
        <f t="shared" si="19"/>
        <v>-0.02006847658</v>
      </c>
      <c r="G46" s="343">
        <f t="shared" si="19"/>
        <v>0.04015055254</v>
      </c>
      <c r="H46" s="343">
        <f t="shared" si="19"/>
        <v>0.07097178683</v>
      </c>
      <c r="I46" s="343">
        <f t="shared" si="19"/>
        <v>0.02396514161</v>
      </c>
      <c r="J46" s="343">
        <f t="shared" si="19"/>
        <v>-0.08431743033</v>
      </c>
      <c r="K46" s="343">
        <f t="shared" si="19"/>
        <v>0.05298155298</v>
      </c>
      <c r="L46" s="343">
        <f t="shared" si="19"/>
        <v>-0.02307692308</v>
      </c>
      <c r="M46" s="343">
        <f t="shared" si="19"/>
        <v>0.0125</v>
      </c>
      <c r="N46" s="343">
        <f t="shared" si="19"/>
        <v>0.01686759729</v>
      </c>
      <c r="O46" s="343">
        <f t="shared" si="19"/>
        <v>-0.1055102886</v>
      </c>
      <c r="P46" s="343">
        <f t="shared" si="19"/>
        <v>-0.01623550284</v>
      </c>
      <c r="Q46" s="344">
        <f t="shared" si="19"/>
        <v>-0.09197724732</v>
      </c>
    </row>
    <row r="47" ht="13.5" customHeight="1">
      <c r="A47" s="345" t="s">
        <v>253</v>
      </c>
      <c r="B47" s="346">
        <f t="shared" ref="B47:Q47" si="20">(B30/B29)</f>
        <v>0.2826086957</v>
      </c>
      <c r="C47" s="346">
        <f t="shared" si="20"/>
        <v>0.2954545455</v>
      </c>
      <c r="D47" s="346">
        <f t="shared" si="20"/>
        <v>0.5681818182</v>
      </c>
      <c r="E47" s="346">
        <f t="shared" si="20"/>
        <v>0.347826087</v>
      </c>
      <c r="F47" s="346">
        <f t="shared" si="20"/>
        <v>0.4307692308</v>
      </c>
      <c r="G47" s="346">
        <f t="shared" si="20"/>
        <v>0.3333333333</v>
      </c>
      <c r="H47" s="346">
        <f t="shared" si="20"/>
        <v>0.5</v>
      </c>
      <c r="I47" s="346">
        <f t="shared" si="20"/>
        <v>0.2352941176</v>
      </c>
      <c r="J47" s="346">
        <f t="shared" si="20"/>
        <v>0.1153846154</v>
      </c>
      <c r="K47" s="346">
        <f t="shared" si="20"/>
        <v>0.6034482759</v>
      </c>
      <c r="L47" s="346">
        <f t="shared" si="20"/>
        <v>0.5</v>
      </c>
      <c r="M47" s="346">
        <f t="shared" si="20"/>
        <v>0.4814814815</v>
      </c>
      <c r="N47" s="346">
        <f t="shared" si="20"/>
        <v>0.3333333333</v>
      </c>
      <c r="O47" s="346">
        <f t="shared" si="20"/>
        <v>0.2142857143</v>
      </c>
      <c r="P47" s="346">
        <f t="shared" si="20"/>
        <v>0.3729903537</v>
      </c>
      <c r="Q47" s="347">
        <f t="shared" si="20"/>
        <v>0.2108108108</v>
      </c>
    </row>
    <row r="48" ht="13.5" customHeight="1">
      <c r="A48" s="318" t="s">
        <v>254</v>
      </c>
      <c r="B48" s="348">
        <f t="shared" ref="B48:Q48" si="21">(B32/B31)</f>
        <v>0.3563318777</v>
      </c>
      <c r="C48" s="348">
        <f t="shared" si="21"/>
        <v>0.2127872128</v>
      </c>
      <c r="D48" s="348">
        <f t="shared" si="21"/>
        <v>0.4782244556</v>
      </c>
      <c r="E48" s="348">
        <f t="shared" si="21"/>
        <v>0.3053097345</v>
      </c>
      <c r="F48" s="348">
        <f t="shared" si="21"/>
        <v>0.5341538462</v>
      </c>
      <c r="G48" s="348">
        <f t="shared" si="21"/>
        <v>0.2961526027</v>
      </c>
      <c r="H48" s="348">
        <f t="shared" si="21"/>
        <v>0.426071741</v>
      </c>
      <c r="I48" s="348">
        <f t="shared" si="21"/>
        <v>0.3314487633</v>
      </c>
      <c r="J48" s="348">
        <f t="shared" si="21"/>
        <v>0.1845433255</v>
      </c>
      <c r="K48" s="348">
        <f t="shared" si="21"/>
        <v>0.5585539715</v>
      </c>
      <c r="L48" s="348">
        <f t="shared" si="21"/>
        <v>0.473713337</v>
      </c>
      <c r="M48" s="348">
        <f t="shared" si="21"/>
        <v>0.4090277778</v>
      </c>
      <c r="N48" s="348">
        <f t="shared" si="21"/>
        <v>0.4153409091</v>
      </c>
      <c r="O48" s="348">
        <f t="shared" si="21"/>
        <v>0.4049180328</v>
      </c>
      <c r="P48" s="348">
        <f t="shared" si="21"/>
        <v>0.3841416474</v>
      </c>
      <c r="Q48" s="349">
        <f t="shared" si="21"/>
        <v>0.2605337079</v>
      </c>
    </row>
    <row r="49" ht="13.5" customHeight="1">
      <c r="A49" s="350" t="s">
        <v>255</v>
      </c>
      <c r="B49" s="351">
        <f t="shared" ref="B49:Q49" si="22">B47-B48</f>
        <v>-0.07372318208</v>
      </c>
      <c r="C49" s="351">
        <f t="shared" si="22"/>
        <v>0.08266733267</v>
      </c>
      <c r="D49" s="351">
        <f t="shared" si="22"/>
        <v>0.08995736257</v>
      </c>
      <c r="E49" s="351">
        <f t="shared" si="22"/>
        <v>0.04251635244</v>
      </c>
      <c r="F49" s="351">
        <f t="shared" si="22"/>
        <v>-0.1033846154</v>
      </c>
      <c r="G49" s="351">
        <f t="shared" si="22"/>
        <v>0.03718073068</v>
      </c>
      <c r="H49" s="351">
        <f t="shared" si="22"/>
        <v>0.07392825897</v>
      </c>
      <c r="I49" s="351">
        <f t="shared" si="22"/>
        <v>-0.0961546456</v>
      </c>
      <c r="J49" s="351">
        <f t="shared" si="22"/>
        <v>-0.06915871014</v>
      </c>
      <c r="K49" s="351">
        <f t="shared" si="22"/>
        <v>0.04489430438</v>
      </c>
      <c r="L49" s="351">
        <f t="shared" si="22"/>
        <v>0.02628666298</v>
      </c>
      <c r="M49" s="351">
        <f t="shared" si="22"/>
        <v>0.0724537037</v>
      </c>
      <c r="N49" s="351">
        <f t="shared" si="22"/>
        <v>-0.08200757576</v>
      </c>
      <c r="O49" s="351">
        <f t="shared" si="22"/>
        <v>-0.1906323185</v>
      </c>
      <c r="P49" s="351">
        <f t="shared" si="22"/>
        <v>-0.01115129372</v>
      </c>
      <c r="Q49" s="352">
        <f t="shared" si="22"/>
        <v>-0.04972289705</v>
      </c>
    </row>
    <row r="50" ht="13.5" customHeight="1">
      <c r="A50" s="353" t="s">
        <v>256</v>
      </c>
      <c r="B50" s="354">
        <f t="shared" ref="B50:Q50" si="23">(B34/B33)</f>
        <v>0.08695652174</v>
      </c>
      <c r="C50" s="354">
        <f t="shared" si="23"/>
        <v>0</v>
      </c>
      <c r="D50" s="354">
        <f t="shared" si="23"/>
        <v>0.3157894737</v>
      </c>
      <c r="E50" s="354">
        <f t="shared" si="23"/>
        <v>0.1111111111</v>
      </c>
      <c r="F50" s="354">
        <f t="shared" si="23"/>
        <v>0.375</v>
      </c>
      <c r="G50" s="354">
        <f t="shared" si="23"/>
        <v>0.1136363636</v>
      </c>
      <c r="H50" s="354">
        <f t="shared" si="23"/>
        <v>0.1935483871</v>
      </c>
      <c r="I50" s="354">
        <f t="shared" si="23"/>
        <v>0</v>
      </c>
      <c r="J50" s="354">
        <f t="shared" si="23"/>
        <v>0.1298701299</v>
      </c>
      <c r="K50" s="354">
        <f t="shared" si="23"/>
        <v>0.4210526316</v>
      </c>
      <c r="L50" s="354">
        <f t="shared" si="23"/>
        <v>0.1363636364</v>
      </c>
      <c r="M50" s="354">
        <f t="shared" si="23"/>
        <v>0.303030303</v>
      </c>
      <c r="N50" s="354">
        <f t="shared" si="23"/>
        <v>0.1935483871</v>
      </c>
      <c r="O50" s="354">
        <f t="shared" si="23"/>
        <v>0.3</v>
      </c>
      <c r="P50" s="354">
        <f t="shared" si="23"/>
        <v>0.1945812808</v>
      </c>
      <c r="Q50" s="355">
        <f t="shared" si="23"/>
        <v>0.09655172414</v>
      </c>
    </row>
    <row r="51" ht="13.5" customHeight="1">
      <c r="A51" s="356" t="s">
        <v>257</v>
      </c>
      <c r="B51" s="357">
        <f t="shared" ref="B51:Q51" si="24">(B36/B35)</f>
        <v>0.1947115385</v>
      </c>
      <c r="C51" s="357">
        <f t="shared" si="24"/>
        <v>0.1209016393</v>
      </c>
      <c r="D51" s="357">
        <f t="shared" si="24"/>
        <v>0.279491833</v>
      </c>
      <c r="E51" s="357">
        <f t="shared" si="24"/>
        <v>0.1804123711</v>
      </c>
      <c r="F51" s="357">
        <f t="shared" si="24"/>
        <v>0.3404029692</v>
      </c>
      <c r="G51" s="357">
        <f t="shared" si="24"/>
        <v>0.1705170517</v>
      </c>
      <c r="H51" s="357">
        <f t="shared" si="24"/>
        <v>0.1945244957</v>
      </c>
      <c r="I51" s="357">
        <f t="shared" si="24"/>
        <v>0.2100515464</v>
      </c>
      <c r="J51" s="357">
        <f t="shared" si="24"/>
        <v>0.1020274689</v>
      </c>
      <c r="K51" s="357">
        <f t="shared" si="24"/>
        <v>0.430814524</v>
      </c>
      <c r="L51" s="357">
        <f t="shared" si="24"/>
        <v>0.361969112</v>
      </c>
      <c r="M51" s="357">
        <f t="shared" si="24"/>
        <v>0.2537012113</v>
      </c>
      <c r="N51" s="357">
        <f t="shared" si="24"/>
        <v>0.2352542373</v>
      </c>
      <c r="O51" s="357">
        <f t="shared" si="24"/>
        <v>0.2819767442</v>
      </c>
      <c r="P51" s="357">
        <f t="shared" si="24"/>
        <v>0.2373909746</v>
      </c>
      <c r="Q51" s="358">
        <f t="shared" si="24"/>
        <v>0.1489655172</v>
      </c>
    </row>
    <row r="52" ht="13.5" customHeight="1">
      <c r="A52" s="359" t="s">
        <v>258</v>
      </c>
      <c r="B52" s="360">
        <f t="shared" ref="B52:Q52" si="25">B50-B51</f>
        <v>-0.1077550167</v>
      </c>
      <c r="C52" s="360">
        <f t="shared" si="25"/>
        <v>-0.1209016393</v>
      </c>
      <c r="D52" s="360">
        <f t="shared" si="25"/>
        <v>0.03629764065</v>
      </c>
      <c r="E52" s="360">
        <f t="shared" si="25"/>
        <v>-0.06930126002</v>
      </c>
      <c r="F52" s="360">
        <f t="shared" si="25"/>
        <v>0.03459703075</v>
      </c>
      <c r="G52" s="360">
        <f t="shared" si="25"/>
        <v>-0.05688068807</v>
      </c>
      <c r="H52" s="360">
        <f t="shared" si="25"/>
        <v>-0.0009761085805</v>
      </c>
      <c r="I52" s="360">
        <f t="shared" si="25"/>
        <v>-0.2100515464</v>
      </c>
      <c r="J52" s="360">
        <f t="shared" si="25"/>
        <v>0.02784266094</v>
      </c>
      <c r="K52" s="360">
        <f t="shared" si="25"/>
        <v>-0.009761892464</v>
      </c>
      <c r="L52" s="360">
        <f t="shared" si="25"/>
        <v>-0.2256054756</v>
      </c>
      <c r="M52" s="360">
        <f t="shared" si="25"/>
        <v>0.04932909172</v>
      </c>
      <c r="N52" s="360">
        <f t="shared" si="25"/>
        <v>-0.04170585019</v>
      </c>
      <c r="O52" s="360">
        <f t="shared" si="25"/>
        <v>0.01802325581</v>
      </c>
      <c r="P52" s="360">
        <f t="shared" si="25"/>
        <v>-0.0428096938</v>
      </c>
      <c r="Q52" s="361">
        <f t="shared" si="25"/>
        <v>-0.0524137931</v>
      </c>
    </row>
    <row r="53" ht="13.5" customHeight="1">
      <c r="A53" s="297" t="s">
        <v>259</v>
      </c>
      <c r="B53" s="362">
        <f t="shared" ref="B53:Q53" si="26">B38/B37</f>
        <v>0.2196969697</v>
      </c>
      <c r="C53" s="362">
        <f t="shared" si="26"/>
        <v>0.2133333333</v>
      </c>
      <c r="D53" s="362">
        <f t="shared" si="26"/>
        <v>0.5454545455</v>
      </c>
      <c r="E53" s="362">
        <f t="shared" si="26"/>
        <v>0.2978723404</v>
      </c>
      <c r="F53" s="362">
        <f t="shared" si="26"/>
        <v>0.5</v>
      </c>
      <c r="G53" s="362">
        <f t="shared" si="26"/>
        <v>0.3495145631</v>
      </c>
      <c r="H53" s="362">
        <f t="shared" si="26"/>
        <v>0.4496124031</v>
      </c>
      <c r="I53" s="362">
        <f t="shared" si="26"/>
        <v>0.2790697674</v>
      </c>
      <c r="J53" s="362">
        <f t="shared" si="26"/>
        <v>0.1408450704</v>
      </c>
      <c r="K53" s="362">
        <f t="shared" si="26"/>
        <v>0.5579710145</v>
      </c>
      <c r="L53" s="362">
        <f t="shared" si="26"/>
        <v>0.3709677419</v>
      </c>
      <c r="M53" s="362">
        <f t="shared" si="26"/>
        <v>0.4186046512</v>
      </c>
      <c r="N53" s="362">
        <f t="shared" si="26"/>
        <v>0.3535353535</v>
      </c>
      <c r="O53" s="362">
        <f t="shared" si="26"/>
        <v>0.2972972973</v>
      </c>
      <c r="P53" s="362">
        <f t="shared" si="26"/>
        <v>0.3575197889</v>
      </c>
      <c r="Q53" s="362">
        <f t="shared" si="26"/>
        <v>0.1879049676</v>
      </c>
    </row>
    <row r="54" ht="13.5" customHeight="1">
      <c r="A54" s="297" t="s">
        <v>260</v>
      </c>
      <c r="B54" s="362">
        <f t="shared" ref="B54:Q54" si="27">B40/B39</f>
        <v>0.3245924876</v>
      </c>
      <c r="C54" s="362">
        <f t="shared" si="27"/>
        <v>0.2115480338</v>
      </c>
      <c r="D54" s="362">
        <f t="shared" si="27"/>
        <v>0.4771515613</v>
      </c>
      <c r="E54" s="362">
        <f t="shared" si="27"/>
        <v>0.2993697479</v>
      </c>
      <c r="F54" s="362">
        <f t="shared" si="27"/>
        <v>0.5362586605</v>
      </c>
      <c r="G54" s="362">
        <f t="shared" si="27"/>
        <v>0.3435910163</v>
      </c>
      <c r="H54" s="362">
        <f t="shared" si="27"/>
        <v>0.3901216893</v>
      </c>
      <c r="I54" s="362">
        <f t="shared" si="27"/>
        <v>0.3274364748</v>
      </c>
      <c r="J54" s="362">
        <f t="shared" si="27"/>
        <v>0.1814475025</v>
      </c>
      <c r="K54" s="362">
        <f t="shared" si="27"/>
        <v>0.5307068366</v>
      </c>
      <c r="L54" s="362">
        <f t="shared" si="27"/>
        <v>0.4602746444</v>
      </c>
      <c r="M54" s="362">
        <f t="shared" si="27"/>
        <v>0.3800746617</v>
      </c>
      <c r="N54" s="362">
        <f t="shared" si="27"/>
        <v>0.381707041</v>
      </c>
      <c r="O54" s="362">
        <f t="shared" si="27"/>
        <v>0.4083388484</v>
      </c>
      <c r="P54" s="362">
        <f t="shared" si="27"/>
        <v>0.3797223826</v>
      </c>
      <c r="Q54" s="362">
        <f t="shared" si="27"/>
        <v>0.2529388867</v>
      </c>
    </row>
    <row r="55" ht="13.5" customHeight="1">
      <c r="B55" s="209"/>
      <c r="C55" s="209"/>
      <c r="D55" s="209"/>
      <c r="E55" s="209"/>
      <c r="F55" s="209"/>
      <c r="G55" s="209"/>
      <c r="H55" s="209"/>
      <c r="I55" s="209"/>
      <c r="J55" s="209"/>
      <c r="K55" s="209"/>
      <c r="L55" s="209"/>
      <c r="M55" s="209"/>
      <c r="N55" s="209"/>
      <c r="O55" s="209"/>
      <c r="P55" s="209"/>
      <c r="Q55" s="209"/>
    </row>
    <row r="56" ht="13.5" customHeight="1">
      <c r="A56" s="363" t="s">
        <v>150</v>
      </c>
      <c r="B56" s="364"/>
      <c r="C56" s="209"/>
      <c r="D56" s="209"/>
      <c r="E56" s="209"/>
      <c r="F56" s="209"/>
      <c r="G56" s="209"/>
      <c r="H56" s="209"/>
      <c r="I56" s="209"/>
      <c r="J56" s="209"/>
      <c r="K56" s="209"/>
      <c r="L56" s="209"/>
      <c r="M56" s="209"/>
      <c r="N56" s="209"/>
      <c r="O56" s="209"/>
      <c r="P56" s="209"/>
      <c r="Q56" s="209"/>
    </row>
    <row r="57" ht="13.5" customHeight="1">
      <c r="A57" s="365"/>
      <c r="B57" s="366"/>
      <c r="C57" s="63"/>
      <c r="D57" s="209"/>
      <c r="E57" s="209"/>
      <c r="F57" s="209"/>
      <c r="G57" s="209"/>
      <c r="H57" s="209"/>
      <c r="I57" s="209"/>
      <c r="J57" s="209"/>
      <c r="K57" s="209"/>
      <c r="L57" s="209"/>
      <c r="M57" s="209"/>
      <c r="N57" s="209"/>
      <c r="O57" s="209"/>
      <c r="P57" s="209"/>
      <c r="Q57" s="209"/>
    </row>
    <row r="58" ht="13.5" customHeight="1">
      <c r="A58" s="365" t="s">
        <v>114</v>
      </c>
      <c r="B58" s="367" t="s">
        <v>151</v>
      </c>
      <c r="C58" s="63"/>
      <c r="D58" s="209"/>
      <c r="E58" s="209"/>
      <c r="F58" s="209"/>
      <c r="G58" s="209"/>
      <c r="H58" s="209"/>
      <c r="I58" s="209"/>
      <c r="J58" s="209"/>
      <c r="K58" s="209"/>
      <c r="L58" s="209"/>
      <c r="M58" s="209"/>
      <c r="N58" s="209"/>
      <c r="O58" s="209"/>
      <c r="P58" s="209"/>
      <c r="Q58" s="209"/>
    </row>
    <row r="59" ht="13.5" customHeight="1">
      <c r="A59" s="365" t="s">
        <v>152</v>
      </c>
      <c r="B59" s="366"/>
      <c r="C59" s="63"/>
      <c r="D59" s="209"/>
      <c r="E59" s="209"/>
      <c r="F59" s="209"/>
      <c r="G59" s="209"/>
      <c r="H59" s="209"/>
      <c r="I59" s="209"/>
      <c r="J59" s="209"/>
      <c r="K59" s="209"/>
      <c r="L59" s="209"/>
      <c r="M59" s="209"/>
      <c r="N59" s="209"/>
      <c r="O59" s="209"/>
      <c r="P59" s="209"/>
      <c r="Q59" s="209"/>
    </row>
    <row r="60" ht="13.5" customHeight="1">
      <c r="A60" s="365" t="s">
        <v>55</v>
      </c>
      <c r="B60" s="366" t="s">
        <v>153</v>
      </c>
      <c r="C60" s="63"/>
      <c r="D60" s="209"/>
      <c r="E60" s="209"/>
      <c r="F60" s="209"/>
      <c r="G60" s="209"/>
      <c r="H60" s="209"/>
      <c r="I60" s="209"/>
      <c r="J60" s="209"/>
      <c r="K60" s="209"/>
      <c r="L60" s="209"/>
      <c r="M60" s="209"/>
      <c r="N60" s="209"/>
      <c r="O60" s="209"/>
      <c r="P60" s="209"/>
      <c r="Q60" s="209"/>
    </row>
    <row r="61" ht="13.5" customHeight="1">
      <c r="A61" s="365" t="s">
        <v>154</v>
      </c>
      <c r="B61" s="366"/>
      <c r="C61" s="63"/>
      <c r="D61" s="209"/>
      <c r="E61" s="209"/>
      <c r="F61" s="209"/>
      <c r="G61" s="209"/>
      <c r="H61" s="209"/>
      <c r="I61" s="209"/>
      <c r="J61" s="209"/>
      <c r="K61" s="209"/>
      <c r="L61" s="209"/>
      <c r="M61" s="209"/>
      <c r="N61" s="209"/>
      <c r="O61" s="209"/>
      <c r="P61" s="209"/>
      <c r="Q61" s="209"/>
    </row>
    <row r="62" ht="13.5" customHeight="1">
      <c r="A62" s="368" t="s">
        <v>155</v>
      </c>
      <c r="B62" s="366"/>
      <c r="C62" s="63"/>
      <c r="D62" s="369"/>
      <c r="E62" s="369"/>
      <c r="F62" s="369"/>
      <c r="G62" s="369"/>
      <c r="H62" s="369"/>
      <c r="I62" s="369"/>
      <c r="J62" s="369"/>
      <c r="K62" s="369"/>
      <c r="L62" s="369"/>
      <c r="M62" s="369"/>
      <c r="N62" s="369"/>
      <c r="O62" s="369"/>
      <c r="P62" s="369"/>
      <c r="Q62" s="369"/>
    </row>
    <row r="63" ht="13.5" customHeight="1">
      <c r="A63" s="365" t="s">
        <v>160</v>
      </c>
      <c r="B63" s="367" t="s">
        <v>261</v>
      </c>
      <c r="C63" s="369"/>
      <c r="D63" s="369"/>
      <c r="E63" s="369"/>
      <c r="F63" s="369"/>
      <c r="G63" s="369"/>
      <c r="H63" s="369"/>
      <c r="I63" s="369"/>
      <c r="J63" s="369"/>
      <c r="K63" s="369"/>
      <c r="L63" s="369"/>
      <c r="M63" s="369"/>
      <c r="N63" s="369"/>
      <c r="O63" s="369"/>
      <c r="P63" s="369"/>
      <c r="Q63" s="369"/>
    </row>
    <row r="64" ht="13.5" customHeight="1">
      <c r="A64" s="365" t="s">
        <v>161</v>
      </c>
      <c r="B64" s="367" t="s">
        <v>262</v>
      </c>
      <c r="C64" s="369"/>
      <c r="D64" s="369"/>
      <c r="E64" s="369"/>
      <c r="F64" s="369"/>
      <c r="G64" s="369"/>
      <c r="H64" s="369"/>
      <c r="I64" s="369"/>
      <c r="J64" s="369"/>
      <c r="K64" s="369"/>
      <c r="L64" s="369"/>
      <c r="M64" s="369"/>
      <c r="N64" s="369"/>
      <c r="O64" s="369"/>
      <c r="P64" s="369"/>
      <c r="Q64" s="369"/>
    </row>
    <row r="65" ht="13.5" customHeight="1">
      <c r="A65" s="365" t="s">
        <v>162</v>
      </c>
      <c r="B65" s="367" t="s">
        <v>263</v>
      </c>
      <c r="C65" s="369"/>
      <c r="D65" s="369"/>
      <c r="E65" s="369"/>
      <c r="F65" s="369"/>
      <c r="G65" s="369"/>
      <c r="H65" s="369"/>
      <c r="I65" s="369"/>
      <c r="J65" s="369"/>
      <c r="K65" s="369"/>
      <c r="L65" s="369"/>
      <c r="M65" s="369"/>
      <c r="N65" s="369"/>
      <c r="O65" s="369"/>
      <c r="P65" s="369"/>
      <c r="Q65" s="369"/>
    </row>
    <row r="66" ht="13.5" customHeight="1">
      <c r="A66" s="365" t="s">
        <v>163</v>
      </c>
      <c r="B66" s="367" t="s">
        <v>264</v>
      </c>
      <c r="C66" s="369"/>
      <c r="D66" s="369"/>
      <c r="E66" s="369"/>
      <c r="F66" s="369"/>
      <c r="G66" s="369"/>
      <c r="H66" s="369"/>
      <c r="I66" s="369"/>
      <c r="J66" s="369"/>
      <c r="K66" s="369"/>
      <c r="L66" s="369"/>
      <c r="M66" s="369"/>
      <c r="N66" s="369"/>
      <c r="O66" s="369"/>
      <c r="P66" s="369"/>
      <c r="Q66" s="369"/>
    </row>
    <row r="67" ht="13.5" customHeight="1">
      <c r="A67" s="365" t="s">
        <v>164</v>
      </c>
      <c r="B67" s="367" t="s">
        <v>265</v>
      </c>
      <c r="C67" s="369"/>
      <c r="D67" s="369"/>
      <c r="E67" s="369"/>
      <c r="F67" s="369"/>
      <c r="G67" s="369"/>
      <c r="H67" s="369"/>
      <c r="I67" s="369"/>
      <c r="J67" s="369"/>
      <c r="K67" s="369"/>
      <c r="L67" s="369"/>
      <c r="M67" s="369"/>
      <c r="N67" s="369"/>
      <c r="O67" s="369"/>
      <c r="P67" s="369"/>
      <c r="Q67" s="369"/>
    </row>
    <row r="68" ht="13.5" customHeight="1">
      <c r="A68" s="365" t="s">
        <v>165</v>
      </c>
      <c r="B68" s="367" t="s">
        <v>266</v>
      </c>
      <c r="C68" s="369"/>
      <c r="D68" s="369"/>
      <c r="E68" s="369"/>
      <c r="F68" s="369"/>
      <c r="G68" s="369"/>
      <c r="H68" s="369"/>
      <c r="I68" s="369"/>
      <c r="J68" s="369"/>
      <c r="K68" s="369"/>
      <c r="L68" s="369"/>
      <c r="M68" s="369"/>
      <c r="N68" s="369"/>
      <c r="O68" s="369"/>
      <c r="P68" s="369"/>
      <c r="Q68" s="369"/>
    </row>
    <row r="69" ht="13.5" customHeight="1">
      <c r="A69" s="365" t="s">
        <v>166</v>
      </c>
      <c r="B69" s="367" t="s">
        <v>267</v>
      </c>
      <c r="C69" s="369"/>
      <c r="D69" s="369"/>
      <c r="E69" s="369"/>
      <c r="F69" s="369"/>
      <c r="G69" s="369"/>
      <c r="H69" s="369"/>
      <c r="I69" s="369"/>
      <c r="J69" s="369"/>
      <c r="K69" s="369"/>
      <c r="L69" s="369"/>
      <c r="M69" s="369"/>
      <c r="N69" s="369"/>
      <c r="O69" s="369"/>
      <c r="P69" s="369"/>
      <c r="Q69" s="369"/>
    </row>
    <row r="70" ht="13.5" customHeight="1">
      <c r="A70" s="365" t="s">
        <v>167</v>
      </c>
      <c r="B70" s="367" t="s">
        <v>268</v>
      </c>
      <c r="C70" s="369"/>
      <c r="D70" s="369"/>
      <c r="E70" s="369"/>
      <c r="F70" s="369"/>
      <c r="G70" s="369"/>
      <c r="H70" s="369"/>
      <c r="I70" s="369"/>
      <c r="J70" s="369"/>
      <c r="K70" s="369"/>
      <c r="L70" s="369"/>
      <c r="M70" s="369"/>
      <c r="N70" s="369"/>
      <c r="O70" s="369"/>
      <c r="P70" s="369"/>
      <c r="Q70" s="369"/>
    </row>
    <row r="71" ht="13.5" customHeight="1">
      <c r="A71" s="365" t="s">
        <v>168</v>
      </c>
      <c r="B71" s="367" t="s">
        <v>269</v>
      </c>
      <c r="C71" s="369"/>
      <c r="D71" s="369"/>
      <c r="E71" s="369"/>
      <c r="F71" s="369"/>
      <c r="G71" s="369"/>
      <c r="H71" s="369"/>
      <c r="I71" s="369"/>
      <c r="J71" s="369"/>
      <c r="K71" s="369"/>
      <c r="L71" s="369"/>
      <c r="M71" s="369"/>
      <c r="N71" s="369"/>
      <c r="O71" s="369"/>
      <c r="P71" s="369"/>
      <c r="Q71" s="369"/>
    </row>
    <row r="72" ht="13.5" customHeight="1">
      <c r="A72" s="365" t="s">
        <v>169</v>
      </c>
      <c r="B72" s="367" t="s">
        <v>270</v>
      </c>
      <c r="C72" s="369"/>
      <c r="D72" s="369"/>
      <c r="E72" s="369"/>
      <c r="F72" s="369"/>
      <c r="G72" s="369"/>
      <c r="H72" s="369"/>
      <c r="I72" s="369"/>
      <c r="J72" s="369"/>
      <c r="K72" s="369"/>
      <c r="L72" s="369"/>
      <c r="M72" s="369"/>
      <c r="N72" s="369"/>
      <c r="O72" s="369"/>
      <c r="P72" s="369"/>
      <c r="Q72" s="369"/>
    </row>
    <row r="73" ht="13.5" customHeight="1">
      <c r="A73" s="365" t="s">
        <v>170</v>
      </c>
      <c r="B73" s="367" t="s">
        <v>271</v>
      </c>
      <c r="C73" s="369"/>
      <c r="D73" s="369"/>
      <c r="E73" s="369"/>
      <c r="F73" s="369"/>
      <c r="G73" s="369"/>
      <c r="H73" s="369"/>
      <c r="I73" s="369"/>
      <c r="J73" s="369"/>
      <c r="K73" s="369"/>
      <c r="L73" s="369"/>
      <c r="M73" s="369"/>
      <c r="N73" s="369"/>
      <c r="O73" s="369"/>
      <c r="P73" s="369"/>
      <c r="Q73" s="369"/>
    </row>
    <row r="74" ht="13.5" customHeight="1">
      <c r="A74" s="365" t="s">
        <v>171</v>
      </c>
      <c r="B74" s="367" t="s">
        <v>272</v>
      </c>
      <c r="C74" s="369"/>
      <c r="D74" s="369"/>
      <c r="E74" s="369"/>
      <c r="F74" s="369"/>
      <c r="G74" s="369"/>
      <c r="H74" s="369"/>
      <c r="I74" s="369"/>
      <c r="J74" s="369"/>
      <c r="K74" s="369"/>
      <c r="L74" s="369"/>
      <c r="M74" s="369"/>
      <c r="N74" s="369"/>
      <c r="O74" s="369"/>
      <c r="P74" s="369"/>
      <c r="Q74" s="369"/>
    </row>
    <row r="75" ht="13.5" customHeight="1">
      <c r="A75" s="365" t="s">
        <v>172</v>
      </c>
      <c r="B75" s="367" t="s">
        <v>273</v>
      </c>
      <c r="C75" s="369"/>
      <c r="D75" s="369"/>
      <c r="E75" s="369"/>
      <c r="F75" s="369"/>
      <c r="G75" s="369"/>
      <c r="H75" s="369"/>
      <c r="I75" s="369"/>
      <c r="J75" s="369"/>
      <c r="K75" s="369"/>
      <c r="L75" s="369"/>
      <c r="M75" s="369"/>
      <c r="N75" s="369"/>
      <c r="O75" s="369"/>
      <c r="P75" s="369"/>
      <c r="Q75" s="369"/>
    </row>
    <row r="76" ht="13.5" customHeight="1">
      <c r="A76" s="370" t="s">
        <v>173</v>
      </c>
      <c r="B76" s="371" t="s">
        <v>274</v>
      </c>
      <c r="C76" s="369"/>
      <c r="D76" s="369"/>
      <c r="E76" s="369"/>
      <c r="F76" s="369"/>
      <c r="G76" s="369"/>
      <c r="H76" s="369"/>
      <c r="I76" s="369"/>
      <c r="J76" s="369"/>
      <c r="K76" s="369"/>
      <c r="L76" s="369"/>
      <c r="M76" s="369"/>
      <c r="N76" s="369"/>
      <c r="O76" s="369"/>
      <c r="P76" s="369"/>
      <c r="Q76" s="369"/>
    </row>
    <row r="77" ht="13.5" customHeight="1">
      <c r="A77" s="372"/>
      <c r="B77" s="372"/>
      <c r="C77" s="369"/>
      <c r="D77" s="369"/>
      <c r="E77" s="369"/>
      <c r="F77" s="369"/>
      <c r="G77" s="369"/>
      <c r="H77" s="369"/>
      <c r="I77" s="369"/>
      <c r="J77" s="369"/>
      <c r="K77" s="369"/>
      <c r="L77" s="369"/>
      <c r="M77" s="369"/>
      <c r="N77" s="369"/>
      <c r="O77" s="369"/>
      <c r="P77" s="369"/>
      <c r="Q77" s="369"/>
    </row>
    <row r="78" ht="13.5" customHeight="1">
      <c r="A78" s="372"/>
      <c r="B78" s="369"/>
      <c r="C78" s="369"/>
      <c r="D78" s="369"/>
      <c r="E78" s="369"/>
      <c r="F78" s="369"/>
      <c r="G78" s="369"/>
      <c r="H78" s="369"/>
      <c r="I78" s="369"/>
      <c r="J78" s="369"/>
      <c r="K78" s="369"/>
      <c r="L78" s="369"/>
      <c r="M78" s="369"/>
      <c r="N78" s="369"/>
      <c r="O78" s="369"/>
      <c r="P78" s="369"/>
      <c r="Q78" s="369"/>
    </row>
    <row r="79" ht="13.5" customHeight="1">
      <c r="A79" s="372"/>
      <c r="B79" s="369"/>
      <c r="C79" s="369"/>
      <c r="D79" s="369"/>
      <c r="E79" s="369"/>
      <c r="F79" s="369"/>
      <c r="G79" s="369"/>
      <c r="H79" s="369"/>
      <c r="I79" s="369"/>
      <c r="J79" s="369"/>
      <c r="K79" s="369"/>
      <c r="L79" s="369"/>
      <c r="M79" s="369"/>
      <c r="N79" s="369"/>
      <c r="O79" s="369"/>
      <c r="P79" s="369"/>
      <c r="Q79" s="369"/>
    </row>
    <row r="80" ht="13.5" customHeight="1">
      <c r="A80" s="372"/>
      <c r="B80" s="369"/>
      <c r="C80" s="369"/>
      <c r="D80" s="369"/>
      <c r="E80" s="369"/>
      <c r="F80" s="369"/>
      <c r="G80" s="369"/>
      <c r="H80" s="369"/>
      <c r="I80" s="369"/>
      <c r="J80" s="369"/>
      <c r="K80" s="369"/>
      <c r="L80" s="369"/>
      <c r="M80" s="369"/>
      <c r="N80" s="369"/>
      <c r="O80" s="369"/>
      <c r="P80" s="369"/>
      <c r="Q80" s="369"/>
    </row>
    <row r="81" ht="13.5" customHeight="1">
      <c r="A81" s="372"/>
      <c r="B81" s="369"/>
      <c r="C81" s="369"/>
      <c r="D81" s="369"/>
      <c r="E81" s="369"/>
      <c r="F81" s="369"/>
      <c r="G81" s="369"/>
      <c r="H81" s="369"/>
      <c r="I81" s="369"/>
      <c r="J81" s="369"/>
      <c r="K81" s="369"/>
      <c r="L81" s="369"/>
      <c r="M81" s="369"/>
      <c r="N81" s="369"/>
      <c r="O81" s="369"/>
      <c r="P81" s="369"/>
      <c r="Q81" s="369"/>
    </row>
    <row r="82" ht="13.5" customHeight="1">
      <c r="A82" s="372"/>
      <c r="B82" s="369"/>
      <c r="C82" s="369"/>
      <c r="D82" s="369"/>
      <c r="E82" s="369"/>
      <c r="F82" s="369"/>
      <c r="G82" s="369"/>
      <c r="H82" s="369"/>
      <c r="I82" s="369"/>
      <c r="J82" s="369"/>
      <c r="K82" s="369"/>
      <c r="L82" s="369"/>
      <c r="M82" s="369"/>
      <c r="N82" s="369"/>
      <c r="O82" s="369"/>
      <c r="P82" s="369"/>
      <c r="Q82" s="369"/>
    </row>
    <row r="83" ht="13.5" customHeight="1">
      <c r="A83" s="372"/>
      <c r="B83" s="369"/>
      <c r="C83" s="369"/>
      <c r="D83" s="369"/>
      <c r="E83" s="369"/>
      <c r="F83" s="369"/>
      <c r="G83" s="369"/>
      <c r="H83" s="369"/>
      <c r="I83" s="369"/>
      <c r="J83" s="369"/>
      <c r="K83" s="369"/>
      <c r="L83" s="369"/>
      <c r="M83" s="369"/>
      <c r="N83" s="369"/>
      <c r="O83" s="369"/>
      <c r="P83" s="369"/>
      <c r="Q83" s="369"/>
    </row>
    <row r="84" ht="13.5" customHeight="1">
      <c r="A84" s="372"/>
      <c r="B84" s="369"/>
      <c r="C84" s="369"/>
      <c r="D84" s="369"/>
      <c r="E84" s="369"/>
      <c r="F84" s="369"/>
      <c r="G84" s="369"/>
      <c r="H84" s="369"/>
      <c r="I84" s="369"/>
      <c r="J84" s="369"/>
      <c r="K84" s="369"/>
      <c r="L84" s="369"/>
      <c r="M84" s="369"/>
      <c r="N84" s="369"/>
      <c r="O84" s="369"/>
      <c r="P84" s="369"/>
      <c r="Q84" s="369"/>
    </row>
    <row r="85" ht="13.5" customHeight="1">
      <c r="A85" s="372"/>
      <c r="B85" s="369"/>
      <c r="C85" s="369"/>
      <c r="D85" s="369"/>
      <c r="E85" s="369"/>
      <c r="F85" s="369"/>
      <c r="G85" s="369"/>
      <c r="H85" s="369"/>
      <c r="I85" s="369"/>
      <c r="J85" s="369"/>
      <c r="K85" s="369"/>
      <c r="L85" s="369"/>
      <c r="M85" s="369"/>
      <c r="N85" s="369"/>
      <c r="O85" s="369"/>
      <c r="P85" s="369"/>
      <c r="Q85" s="369"/>
    </row>
    <row r="86" ht="13.5" customHeight="1">
      <c r="A86" s="372"/>
      <c r="B86" s="369"/>
      <c r="C86" s="369"/>
      <c r="D86" s="369"/>
      <c r="E86" s="369"/>
      <c r="F86" s="369"/>
      <c r="G86" s="369"/>
      <c r="H86" s="369"/>
      <c r="I86" s="369"/>
      <c r="J86" s="369"/>
      <c r="K86" s="369"/>
      <c r="L86" s="369"/>
      <c r="M86" s="369"/>
      <c r="N86" s="369"/>
      <c r="O86" s="369"/>
      <c r="P86" s="369"/>
      <c r="Q86" s="369"/>
    </row>
    <row r="87" ht="13.5" customHeight="1">
      <c r="A87" s="372"/>
      <c r="B87" s="369"/>
      <c r="C87" s="369"/>
      <c r="D87" s="369"/>
      <c r="E87" s="369"/>
      <c r="F87" s="369"/>
      <c r="G87" s="369"/>
      <c r="H87" s="369"/>
      <c r="I87" s="369"/>
      <c r="J87" s="369"/>
      <c r="K87" s="369"/>
      <c r="L87" s="369"/>
      <c r="M87" s="369"/>
      <c r="N87" s="369"/>
      <c r="O87" s="369"/>
      <c r="P87" s="369"/>
      <c r="Q87" s="369"/>
    </row>
    <row r="88" ht="13.5" customHeight="1">
      <c r="A88" s="372"/>
      <c r="B88" s="369"/>
      <c r="C88" s="369"/>
      <c r="D88" s="369"/>
      <c r="E88" s="369"/>
      <c r="F88" s="369"/>
      <c r="G88" s="369"/>
      <c r="H88" s="369"/>
      <c r="I88" s="369"/>
      <c r="J88" s="369"/>
      <c r="K88" s="369"/>
      <c r="L88" s="369"/>
      <c r="M88" s="369"/>
      <c r="N88" s="369"/>
      <c r="O88" s="369"/>
      <c r="P88" s="369"/>
      <c r="Q88" s="369"/>
    </row>
    <row r="89" ht="13.5" customHeight="1">
      <c r="A89" s="372"/>
      <c r="B89" s="369"/>
      <c r="C89" s="369"/>
      <c r="D89" s="369"/>
      <c r="E89" s="369"/>
      <c r="F89" s="369"/>
      <c r="G89" s="369"/>
      <c r="H89" s="369"/>
      <c r="I89" s="369"/>
      <c r="J89" s="369"/>
      <c r="K89" s="369"/>
      <c r="L89" s="369"/>
      <c r="M89" s="369"/>
      <c r="N89" s="369"/>
      <c r="O89" s="369"/>
      <c r="P89" s="369"/>
      <c r="Q89" s="369"/>
    </row>
    <row r="90" ht="13.5" customHeight="1">
      <c r="A90" s="372"/>
      <c r="B90" s="369"/>
      <c r="C90" s="369"/>
      <c r="D90" s="369"/>
      <c r="E90" s="369"/>
      <c r="F90" s="369"/>
      <c r="G90" s="369"/>
      <c r="H90" s="369"/>
      <c r="I90" s="369"/>
      <c r="J90" s="369"/>
      <c r="K90" s="369"/>
      <c r="L90" s="369"/>
      <c r="M90" s="369"/>
      <c r="N90" s="369"/>
      <c r="O90" s="369"/>
      <c r="P90" s="369"/>
      <c r="Q90" s="369"/>
    </row>
    <row r="91" ht="13.5" customHeight="1">
      <c r="A91" s="372"/>
      <c r="B91" s="369"/>
      <c r="C91" s="369"/>
      <c r="D91" s="369"/>
      <c r="E91" s="369"/>
      <c r="F91" s="369"/>
      <c r="G91" s="369"/>
      <c r="H91" s="369"/>
      <c r="I91" s="369"/>
      <c r="J91" s="369"/>
      <c r="K91" s="369"/>
      <c r="L91" s="369"/>
      <c r="M91" s="369"/>
      <c r="N91" s="369"/>
      <c r="O91" s="369"/>
      <c r="P91" s="369"/>
      <c r="Q91" s="369"/>
    </row>
    <row r="92" ht="13.5" customHeight="1">
      <c r="A92" s="372"/>
      <c r="B92" s="369"/>
      <c r="C92" s="369"/>
      <c r="D92" s="369"/>
      <c r="E92" s="369"/>
      <c r="F92" s="369"/>
      <c r="G92" s="369"/>
      <c r="H92" s="369"/>
      <c r="I92" s="369"/>
      <c r="J92" s="369"/>
      <c r="K92" s="369"/>
      <c r="L92" s="369"/>
      <c r="M92" s="369"/>
      <c r="N92" s="369"/>
      <c r="O92" s="369"/>
      <c r="P92" s="369"/>
      <c r="Q92" s="369"/>
    </row>
    <row r="93" ht="13.5" customHeight="1">
      <c r="A93" s="372"/>
      <c r="B93" s="369"/>
      <c r="C93" s="369"/>
      <c r="D93" s="369"/>
      <c r="E93" s="369"/>
      <c r="F93" s="369"/>
      <c r="G93" s="369"/>
      <c r="H93" s="369"/>
      <c r="I93" s="369"/>
      <c r="J93" s="369"/>
      <c r="K93" s="369"/>
      <c r="L93" s="369"/>
      <c r="M93" s="369"/>
      <c r="N93" s="369"/>
      <c r="O93" s="369"/>
      <c r="P93" s="369"/>
      <c r="Q93" s="369"/>
    </row>
    <row r="94" ht="13.5" customHeight="1">
      <c r="A94" s="372"/>
      <c r="B94" s="369"/>
      <c r="C94" s="369"/>
      <c r="D94" s="369"/>
      <c r="E94" s="369"/>
      <c r="F94" s="369"/>
      <c r="G94" s="369"/>
      <c r="H94" s="369"/>
      <c r="I94" s="369"/>
      <c r="J94" s="369"/>
      <c r="K94" s="369"/>
      <c r="L94" s="369"/>
      <c r="M94" s="369"/>
      <c r="N94" s="369"/>
      <c r="O94" s="369"/>
      <c r="P94" s="369"/>
      <c r="Q94" s="369"/>
    </row>
    <row r="95" ht="13.5" customHeight="1">
      <c r="A95" s="372"/>
      <c r="B95" s="369"/>
      <c r="C95" s="369"/>
      <c r="D95" s="369"/>
      <c r="E95" s="369"/>
      <c r="F95" s="369"/>
      <c r="G95" s="369"/>
      <c r="H95" s="369"/>
      <c r="I95" s="369"/>
      <c r="J95" s="369"/>
      <c r="K95" s="369"/>
      <c r="L95" s="369"/>
      <c r="M95" s="369"/>
      <c r="N95" s="369"/>
      <c r="O95" s="369"/>
      <c r="P95" s="369"/>
      <c r="Q95" s="369"/>
    </row>
    <row r="96" ht="13.5" customHeight="1">
      <c r="A96" s="372"/>
      <c r="B96" s="369"/>
      <c r="C96" s="369"/>
      <c r="D96" s="369"/>
      <c r="E96" s="369"/>
      <c r="F96" s="369"/>
      <c r="G96" s="369"/>
      <c r="H96" s="369"/>
      <c r="I96" s="369"/>
      <c r="J96" s="369"/>
      <c r="K96" s="369"/>
      <c r="L96" s="369"/>
      <c r="M96" s="369"/>
      <c r="N96" s="369"/>
      <c r="O96" s="369"/>
      <c r="P96" s="369"/>
      <c r="Q96" s="369"/>
    </row>
    <row r="97" ht="13.5" customHeight="1">
      <c r="A97" s="372"/>
      <c r="B97" s="369"/>
      <c r="C97" s="369"/>
      <c r="D97" s="369"/>
      <c r="E97" s="369"/>
      <c r="F97" s="369"/>
      <c r="G97" s="369"/>
      <c r="H97" s="369"/>
      <c r="I97" s="369"/>
      <c r="J97" s="369"/>
      <c r="K97" s="369"/>
      <c r="L97" s="369"/>
      <c r="M97" s="369"/>
      <c r="N97" s="369"/>
      <c r="O97" s="369"/>
      <c r="P97" s="369"/>
      <c r="Q97" s="369"/>
    </row>
    <row r="98" ht="13.5" customHeight="1">
      <c r="A98" s="372"/>
      <c r="B98" s="369"/>
      <c r="C98" s="369"/>
      <c r="D98" s="369"/>
      <c r="E98" s="369"/>
      <c r="F98" s="369"/>
      <c r="G98" s="369"/>
      <c r="H98" s="369"/>
      <c r="I98" s="369"/>
      <c r="J98" s="369"/>
      <c r="K98" s="369"/>
      <c r="L98" s="369"/>
      <c r="M98" s="369"/>
      <c r="N98" s="369"/>
      <c r="O98" s="369"/>
      <c r="P98" s="369"/>
      <c r="Q98" s="369"/>
    </row>
    <row r="99" ht="13.5" customHeight="1">
      <c r="A99" s="372"/>
      <c r="B99" s="369"/>
      <c r="C99" s="369"/>
      <c r="D99" s="369"/>
      <c r="E99" s="369"/>
      <c r="F99" s="369"/>
      <c r="G99" s="369"/>
      <c r="H99" s="369"/>
      <c r="I99" s="369"/>
      <c r="J99" s="369"/>
      <c r="K99" s="369"/>
      <c r="L99" s="369"/>
      <c r="M99" s="369"/>
      <c r="N99" s="369"/>
      <c r="O99" s="369"/>
      <c r="P99" s="369"/>
      <c r="Q99" s="369"/>
    </row>
    <row r="100" ht="13.5" customHeight="1">
      <c r="A100" s="372"/>
      <c r="B100" s="369"/>
      <c r="C100" s="369"/>
      <c r="D100" s="369"/>
      <c r="E100" s="369"/>
      <c r="F100" s="369"/>
      <c r="G100" s="369"/>
      <c r="H100" s="369"/>
      <c r="I100" s="369"/>
      <c r="J100" s="369"/>
      <c r="K100" s="369"/>
      <c r="L100" s="369"/>
      <c r="M100" s="369"/>
      <c r="N100" s="369"/>
      <c r="O100" s="369"/>
      <c r="P100" s="369"/>
      <c r="Q100" s="369"/>
    </row>
    <row r="101" ht="13.5" customHeight="1">
      <c r="A101" s="372"/>
      <c r="B101" s="369"/>
      <c r="C101" s="369"/>
      <c r="D101" s="369"/>
      <c r="E101" s="369"/>
      <c r="F101" s="369"/>
      <c r="G101" s="369"/>
      <c r="H101" s="369"/>
      <c r="I101" s="369"/>
      <c r="J101" s="369"/>
      <c r="K101" s="369"/>
      <c r="L101" s="369"/>
      <c r="M101" s="369"/>
      <c r="N101" s="369"/>
      <c r="O101" s="369"/>
      <c r="P101" s="369"/>
      <c r="Q101" s="369"/>
    </row>
    <row r="102" ht="13.5" customHeight="1">
      <c r="A102" s="372"/>
      <c r="B102" s="369"/>
      <c r="C102" s="369"/>
      <c r="D102" s="369"/>
      <c r="E102" s="369"/>
      <c r="F102" s="369"/>
      <c r="G102" s="369"/>
      <c r="H102" s="369"/>
      <c r="I102" s="369"/>
      <c r="J102" s="369"/>
      <c r="K102" s="369"/>
      <c r="L102" s="369"/>
      <c r="M102" s="369"/>
      <c r="N102" s="369"/>
      <c r="O102" s="369"/>
      <c r="P102" s="369"/>
      <c r="Q102" s="369"/>
    </row>
    <row r="103" ht="13.5" customHeight="1">
      <c r="A103" s="372"/>
      <c r="B103" s="369"/>
      <c r="C103" s="369"/>
      <c r="D103" s="369"/>
      <c r="E103" s="369"/>
      <c r="F103" s="369"/>
      <c r="G103" s="369"/>
      <c r="H103" s="369"/>
      <c r="I103" s="369"/>
      <c r="J103" s="369"/>
      <c r="K103" s="369"/>
      <c r="L103" s="369"/>
      <c r="M103" s="369"/>
      <c r="N103" s="369"/>
      <c r="O103" s="369"/>
      <c r="P103" s="369"/>
      <c r="Q103" s="369"/>
    </row>
    <row r="104" ht="13.5" customHeight="1">
      <c r="A104" s="372"/>
      <c r="B104" s="369"/>
      <c r="C104" s="369"/>
      <c r="D104" s="369"/>
      <c r="E104" s="369"/>
      <c r="F104" s="369"/>
      <c r="G104" s="369"/>
      <c r="H104" s="369"/>
      <c r="I104" s="369"/>
      <c r="J104" s="369"/>
      <c r="K104" s="369"/>
      <c r="L104" s="369"/>
      <c r="M104" s="369"/>
      <c r="N104" s="369"/>
      <c r="O104" s="369"/>
      <c r="P104" s="369"/>
      <c r="Q104" s="369"/>
    </row>
    <row r="105" ht="13.5" customHeight="1">
      <c r="A105" s="372"/>
      <c r="B105" s="369"/>
      <c r="C105" s="369"/>
      <c r="D105" s="369"/>
      <c r="E105" s="369"/>
      <c r="F105" s="369"/>
      <c r="G105" s="369"/>
      <c r="H105" s="369"/>
      <c r="I105" s="369"/>
      <c r="J105" s="369"/>
      <c r="K105" s="369"/>
      <c r="L105" s="369"/>
      <c r="M105" s="369"/>
      <c r="N105" s="369"/>
      <c r="O105" s="369"/>
      <c r="P105" s="369"/>
      <c r="Q105" s="369"/>
    </row>
    <row r="106" ht="13.5" customHeight="1">
      <c r="A106" s="372"/>
      <c r="B106" s="369"/>
      <c r="C106" s="369"/>
      <c r="D106" s="369"/>
      <c r="E106" s="369"/>
      <c r="F106" s="369"/>
      <c r="G106" s="369"/>
      <c r="H106" s="369"/>
      <c r="I106" s="369"/>
      <c r="J106" s="369"/>
      <c r="K106" s="369"/>
      <c r="L106" s="369"/>
      <c r="M106" s="369"/>
      <c r="N106" s="369"/>
      <c r="O106" s="369"/>
      <c r="P106" s="369"/>
      <c r="Q106" s="369"/>
    </row>
    <row r="107" ht="13.5" customHeight="1">
      <c r="A107" s="372"/>
      <c r="B107" s="369"/>
      <c r="C107" s="369"/>
      <c r="D107" s="369"/>
      <c r="E107" s="369"/>
      <c r="F107" s="369"/>
      <c r="G107" s="369"/>
      <c r="H107" s="369"/>
      <c r="I107" s="369"/>
      <c r="J107" s="369"/>
      <c r="K107" s="369"/>
      <c r="L107" s="369"/>
      <c r="M107" s="369"/>
      <c r="N107" s="369"/>
      <c r="O107" s="369"/>
      <c r="P107" s="369"/>
      <c r="Q107" s="369"/>
    </row>
    <row r="108" ht="13.5" customHeight="1">
      <c r="A108" s="372"/>
      <c r="B108" s="369"/>
      <c r="C108" s="369"/>
      <c r="D108" s="369"/>
      <c r="E108" s="369"/>
      <c r="F108" s="369"/>
      <c r="G108" s="369"/>
      <c r="H108" s="369"/>
      <c r="I108" s="369"/>
      <c r="J108" s="369"/>
      <c r="K108" s="369"/>
      <c r="L108" s="369"/>
      <c r="M108" s="369"/>
      <c r="N108" s="369"/>
      <c r="O108" s="369"/>
      <c r="P108" s="369"/>
      <c r="Q108" s="369"/>
    </row>
    <row r="109" ht="13.5" customHeight="1">
      <c r="A109" s="372"/>
      <c r="B109" s="369"/>
      <c r="C109" s="369"/>
      <c r="D109" s="369"/>
      <c r="E109" s="369"/>
      <c r="F109" s="369"/>
      <c r="G109" s="369"/>
      <c r="H109" s="369"/>
      <c r="I109" s="369"/>
      <c r="J109" s="369"/>
      <c r="K109" s="369"/>
      <c r="L109" s="369"/>
      <c r="M109" s="369"/>
      <c r="N109" s="369"/>
      <c r="O109" s="369"/>
      <c r="P109" s="369"/>
      <c r="Q109" s="369"/>
    </row>
    <row r="110" ht="13.5" customHeight="1">
      <c r="A110" s="372"/>
      <c r="B110" s="369"/>
      <c r="C110" s="369"/>
      <c r="D110" s="369"/>
      <c r="E110" s="369"/>
      <c r="F110" s="369"/>
      <c r="G110" s="369"/>
      <c r="H110" s="369"/>
      <c r="I110" s="369"/>
      <c r="J110" s="369"/>
      <c r="K110" s="369"/>
      <c r="L110" s="369"/>
      <c r="M110" s="369"/>
      <c r="N110" s="369"/>
      <c r="O110" s="369"/>
      <c r="P110" s="369"/>
      <c r="Q110" s="369"/>
    </row>
    <row r="111" ht="13.5" customHeight="1">
      <c r="A111" s="372"/>
      <c r="B111" s="369"/>
      <c r="C111" s="369"/>
      <c r="D111" s="369"/>
      <c r="E111" s="369"/>
      <c r="F111" s="369"/>
      <c r="G111" s="369"/>
      <c r="H111" s="369"/>
      <c r="I111" s="369"/>
      <c r="J111" s="369"/>
      <c r="K111" s="369"/>
      <c r="L111" s="369"/>
      <c r="M111" s="369"/>
      <c r="N111" s="369"/>
      <c r="O111" s="369"/>
      <c r="P111" s="369"/>
      <c r="Q111" s="369"/>
    </row>
    <row r="112" ht="13.5" customHeight="1">
      <c r="A112" s="372"/>
      <c r="B112" s="369"/>
      <c r="C112" s="369"/>
      <c r="D112" s="369"/>
      <c r="E112" s="369"/>
      <c r="F112" s="369"/>
      <c r="G112" s="369"/>
      <c r="H112" s="369"/>
      <c r="I112" s="369"/>
      <c r="J112" s="369"/>
      <c r="K112" s="369"/>
      <c r="L112" s="369"/>
      <c r="M112" s="369"/>
      <c r="N112" s="369"/>
      <c r="O112" s="369"/>
      <c r="P112" s="369"/>
      <c r="Q112" s="369"/>
    </row>
    <row r="113" ht="13.5" customHeight="1">
      <c r="A113" s="372"/>
      <c r="B113" s="369"/>
      <c r="C113" s="369"/>
      <c r="D113" s="369"/>
      <c r="E113" s="369"/>
      <c r="F113" s="369"/>
      <c r="G113" s="369"/>
      <c r="H113" s="369"/>
      <c r="I113" s="369"/>
      <c r="J113" s="369"/>
      <c r="K113" s="369"/>
      <c r="L113" s="369"/>
      <c r="M113" s="369"/>
      <c r="N113" s="369"/>
      <c r="O113" s="369"/>
      <c r="P113" s="369"/>
      <c r="Q113" s="369"/>
    </row>
    <row r="114" ht="13.5" customHeight="1">
      <c r="A114" s="372"/>
      <c r="B114" s="369"/>
      <c r="C114" s="369"/>
      <c r="D114" s="369"/>
      <c r="E114" s="369"/>
      <c r="F114" s="369"/>
      <c r="G114" s="369"/>
      <c r="H114" s="369"/>
      <c r="I114" s="369"/>
      <c r="J114" s="369"/>
      <c r="K114" s="369"/>
      <c r="L114" s="369"/>
      <c r="M114" s="369"/>
      <c r="N114" s="369"/>
      <c r="O114" s="369"/>
      <c r="P114" s="369"/>
      <c r="Q114" s="369"/>
    </row>
    <row r="115" ht="13.5" customHeight="1">
      <c r="A115" s="372"/>
      <c r="B115" s="369"/>
      <c r="C115" s="369"/>
      <c r="D115" s="369"/>
      <c r="E115" s="369"/>
      <c r="F115" s="369"/>
      <c r="G115" s="369"/>
      <c r="H115" s="369"/>
      <c r="I115" s="369"/>
      <c r="J115" s="369"/>
      <c r="K115" s="369"/>
      <c r="L115" s="369"/>
      <c r="M115" s="369"/>
      <c r="N115" s="369"/>
      <c r="O115" s="369"/>
      <c r="P115" s="369"/>
      <c r="Q115" s="369"/>
    </row>
    <row r="116" ht="13.5" customHeight="1">
      <c r="A116" s="372"/>
      <c r="B116" s="369"/>
      <c r="C116" s="369"/>
      <c r="D116" s="369"/>
      <c r="E116" s="369"/>
      <c r="F116" s="369"/>
      <c r="G116" s="369"/>
      <c r="H116" s="369"/>
      <c r="I116" s="369"/>
      <c r="J116" s="369"/>
      <c r="K116" s="369"/>
      <c r="L116" s="369"/>
      <c r="M116" s="369"/>
      <c r="N116" s="369"/>
      <c r="O116" s="369"/>
      <c r="P116" s="369"/>
      <c r="Q116" s="369"/>
    </row>
    <row r="117" ht="13.5" customHeight="1">
      <c r="A117" s="372"/>
      <c r="B117" s="369"/>
      <c r="C117" s="369"/>
      <c r="D117" s="369"/>
      <c r="E117" s="369"/>
      <c r="F117" s="369"/>
      <c r="G117" s="369"/>
      <c r="H117" s="369"/>
      <c r="I117" s="369"/>
      <c r="J117" s="369"/>
      <c r="K117" s="369"/>
      <c r="L117" s="369"/>
      <c r="M117" s="369"/>
      <c r="N117" s="369"/>
      <c r="O117" s="369"/>
      <c r="P117" s="369"/>
      <c r="Q117" s="369"/>
    </row>
    <row r="118" ht="13.5" customHeight="1">
      <c r="A118" s="372"/>
      <c r="B118" s="369"/>
      <c r="C118" s="369"/>
      <c r="D118" s="369"/>
      <c r="E118" s="369"/>
      <c r="F118" s="369"/>
      <c r="G118" s="369"/>
      <c r="H118" s="369"/>
      <c r="I118" s="369"/>
      <c r="J118" s="369"/>
      <c r="K118" s="369"/>
      <c r="L118" s="369"/>
      <c r="M118" s="369"/>
      <c r="N118" s="369"/>
      <c r="O118" s="369"/>
      <c r="P118" s="369"/>
      <c r="Q118" s="369"/>
    </row>
    <row r="119" ht="13.5" customHeight="1">
      <c r="A119" s="372"/>
      <c r="B119" s="369"/>
      <c r="C119" s="369"/>
      <c r="D119" s="369"/>
      <c r="E119" s="369"/>
      <c r="F119" s="369"/>
      <c r="G119" s="369"/>
      <c r="H119" s="369"/>
      <c r="I119" s="369"/>
      <c r="J119" s="369"/>
      <c r="K119" s="369"/>
      <c r="L119" s="369"/>
      <c r="M119" s="369"/>
      <c r="N119" s="369"/>
      <c r="O119" s="369"/>
      <c r="P119" s="369"/>
      <c r="Q119" s="369"/>
    </row>
    <row r="120" ht="13.5" customHeight="1">
      <c r="A120" s="372"/>
      <c r="B120" s="369"/>
      <c r="C120" s="369"/>
      <c r="D120" s="369"/>
      <c r="E120" s="369"/>
      <c r="F120" s="369"/>
      <c r="G120" s="369"/>
      <c r="H120" s="369"/>
      <c r="I120" s="369"/>
      <c r="J120" s="369"/>
      <c r="K120" s="369"/>
      <c r="L120" s="369"/>
      <c r="M120" s="369"/>
      <c r="N120" s="369"/>
      <c r="O120" s="369"/>
      <c r="P120" s="369"/>
      <c r="Q120" s="369"/>
    </row>
    <row r="121" ht="13.5" customHeight="1">
      <c r="A121" s="372"/>
      <c r="B121" s="369"/>
      <c r="C121" s="369"/>
      <c r="D121" s="369"/>
      <c r="E121" s="369"/>
      <c r="F121" s="369"/>
      <c r="G121" s="369"/>
      <c r="H121" s="369"/>
      <c r="I121" s="369"/>
      <c r="J121" s="369"/>
      <c r="K121" s="369"/>
      <c r="L121" s="369"/>
      <c r="M121" s="369"/>
      <c r="N121" s="369"/>
      <c r="O121" s="369"/>
      <c r="P121" s="369"/>
      <c r="Q121" s="369"/>
    </row>
    <row r="122" ht="13.5" customHeight="1">
      <c r="A122" s="372"/>
      <c r="B122" s="369"/>
      <c r="C122" s="369"/>
      <c r="D122" s="369"/>
      <c r="E122" s="369"/>
      <c r="F122" s="369"/>
      <c r="G122" s="369"/>
      <c r="H122" s="369"/>
      <c r="I122" s="369"/>
      <c r="J122" s="369"/>
      <c r="K122" s="369"/>
      <c r="L122" s="369"/>
      <c r="M122" s="369"/>
      <c r="N122" s="369"/>
      <c r="O122" s="369"/>
      <c r="P122" s="369"/>
      <c r="Q122" s="369"/>
    </row>
    <row r="123" ht="13.5" customHeight="1">
      <c r="A123" s="372"/>
      <c r="B123" s="369"/>
      <c r="C123" s="369"/>
      <c r="D123" s="369"/>
      <c r="E123" s="369"/>
      <c r="F123" s="369"/>
      <c r="G123" s="369"/>
      <c r="H123" s="369"/>
      <c r="I123" s="369"/>
      <c r="J123" s="369"/>
      <c r="K123" s="369"/>
      <c r="L123" s="369"/>
      <c r="M123" s="369"/>
      <c r="N123" s="369"/>
      <c r="O123" s="369"/>
      <c r="P123" s="369"/>
      <c r="Q123" s="369"/>
    </row>
    <row r="124" ht="13.5" customHeight="1">
      <c r="A124" s="372"/>
      <c r="B124" s="369"/>
      <c r="C124" s="369"/>
      <c r="D124" s="369"/>
      <c r="E124" s="369"/>
      <c r="F124" s="369"/>
      <c r="G124" s="369"/>
      <c r="H124" s="369"/>
      <c r="I124" s="369"/>
      <c r="J124" s="369"/>
      <c r="K124" s="369"/>
      <c r="L124" s="369"/>
      <c r="M124" s="369"/>
      <c r="N124" s="369"/>
      <c r="O124" s="369"/>
      <c r="P124" s="369"/>
      <c r="Q124" s="369"/>
    </row>
    <row r="125" ht="13.5" customHeight="1">
      <c r="A125" s="372"/>
      <c r="B125" s="369"/>
      <c r="C125" s="369"/>
      <c r="D125" s="369"/>
      <c r="E125" s="369"/>
      <c r="F125" s="369"/>
      <c r="G125" s="369"/>
      <c r="H125" s="369"/>
      <c r="I125" s="369"/>
      <c r="J125" s="369"/>
      <c r="K125" s="369"/>
      <c r="L125" s="369"/>
      <c r="M125" s="369"/>
      <c r="N125" s="369"/>
      <c r="O125" s="369"/>
      <c r="P125" s="369"/>
      <c r="Q125" s="369"/>
    </row>
    <row r="126" ht="13.5" customHeight="1">
      <c r="A126" s="372"/>
      <c r="B126" s="369"/>
      <c r="C126" s="369"/>
      <c r="D126" s="369"/>
      <c r="E126" s="369"/>
      <c r="F126" s="369"/>
      <c r="G126" s="369"/>
      <c r="H126" s="369"/>
      <c r="I126" s="369"/>
      <c r="J126" s="369"/>
      <c r="K126" s="369"/>
      <c r="L126" s="369"/>
      <c r="M126" s="369"/>
      <c r="N126" s="369"/>
      <c r="O126" s="369"/>
      <c r="P126" s="369"/>
      <c r="Q126" s="369"/>
    </row>
    <row r="127" ht="13.5" customHeight="1">
      <c r="A127" s="372"/>
      <c r="B127" s="369"/>
      <c r="C127" s="369"/>
      <c r="D127" s="369"/>
      <c r="E127" s="369"/>
      <c r="F127" s="369"/>
      <c r="G127" s="369"/>
      <c r="H127" s="369"/>
      <c r="I127" s="369"/>
      <c r="J127" s="369"/>
      <c r="K127" s="369"/>
      <c r="L127" s="369"/>
      <c r="M127" s="369"/>
      <c r="N127" s="369"/>
      <c r="O127" s="369"/>
      <c r="P127" s="369"/>
      <c r="Q127" s="369"/>
    </row>
    <row r="128" ht="13.5" customHeight="1">
      <c r="A128" s="372"/>
      <c r="B128" s="369"/>
      <c r="C128" s="369"/>
      <c r="D128" s="369"/>
      <c r="E128" s="369"/>
      <c r="F128" s="369"/>
      <c r="G128" s="369"/>
      <c r="H128" s="369"/>
      <c r="I128" s="369"/>
      <c r="J128" s="369"/>
      <c r="K128" s="369"/>
      <c r="L128" s="369"/>
      <c r="M128" s="369"/>
      <c r="N128" s="369"/>
      <c r="O128" s="369"/>
      <c r="P128" s="369"/>
      <c r="Q128" s="369"/>
    </row>
    <row r="129" ht="13.5" customHeight="1">
      <c r="A129" s="372"/>
      <c r="B129" s="369"/>
      <c r="C129" s="369"/>
      <c r="D129" s="369"/>
      <c r="E129" s="369"/>
      <c r="F129" s="369"/>
      <c r="G129" s="369"/>
      <c r="H129" s="369"/>
      <c r="I129" s="369"/>
      <c r="J129" s="369"/>
      <c r="K129" s="369"/>
      <c r="L129" s="369"/>
      <c r="M129" s="369"/>
      <c r="N129" s="369"/>
      <c r="O129" s="369"/>
      <c r="P129" s="369"/>
      <c r="Q129" s="369"/>
    </row>
    <row r="130" ht="13.5" customHeight="1">
      <c r="A130" s="372"/>
      <c r="B130" s="369"/>
      <c r="C130" s="369"/>
      <c r="D130" s="369"/>
      <c r="E130" s="369"/>
      <c r="F130" s="369"/>
      <c r="G130" s="369"/>
      <c r="H130" s="369"/>
      <c r="I130" s="369"/>
      <c r="J130" s="369"/>
      <c r="K130" s="369"/>
      <c r="L130" s="369"/>
      <c r="M130" s="369"/>
      <c r="N130" s="369"/>
      <c r="O130" s="369"/>
      <c r="P130" s="369"/>
      <c r="Q130" s="369"/>
    </row>
    <row r="131" ht="13.5" customHeight="1">
      <c r="A131" s="372"/>
      <c r="B131" s="369"/>
      <c r="C131" s="369"/>
      <c r="D131" s="369"/>
      <c r="E131" s="369"/>
      <c r="F131" s="369"/>
      <c r="G131" s="369"/>
      <c r="H131" s="369"/>
      <c r="I131" s="369"/>
      <c r="J131" s="369"/>
      <c r="K131" s="369"/>
      <c r="L131" s="369"/>
      <c r="M131" s="369"/>
      <c r="N131" s="369"/>
      <c r="O131" s="369"/>
      <c r="P131" s="369"/>
      <c r="Q131" s="369"/>
    </row>
    <row r="132" ht="13.5" customHeight="1">
      <c r="A132" s="372"/>
      <c r="B132" s="369"/>
      <c r="C132" s="369"/>
      <c r="D132" s="369"/>
      <c r="E132" s="369"/>
      <c r="F132" s="369"/>
      <c r="G132" s="369"/>
      <c r="H132" s="369"/>
      <c r="I132" s="369"/>
      <c r="J132" s="369"/>
      <c r="K132" s="369"/>
      <c r="L132" s="369"/>
      <c r="M132" s="369"/>
      <c r="N132" s="369"/>
      <c r="O132" s="369"/>
      <c r="P132" s="369"/>
      <c r="Q132" s="369"/>
    </row>
    <row r="133" ht="13.5" customHeight="1">
      <c r="A133" s="372"/>
      <c r="B133" s="369"/>
      <c r="C133" s="369"/>
      <c r="D133" s="369"/>
      <c r="E133" s="369"/>
      <c r="F133" s="369"/>
      <c r="G133" s="369"/>
      <c r="H133" s="369"/>
      <c r="I133" s="369"/>
      <c r="J133" s="369"/>
      <c r="K133" s="369"/>
      <c r="L133" s="369"/>
      <c r="M133" s="369"/>
      <c r="N133" s="369"/>
      <c r="O133" s="369"/>
      <c r="P133" s="369"/>
      <c r="Q133" s="369"/>
    </row>
    <row r="134" ht="13.5" customHeight="1">
      <c r="A134" s="372"/>
      <c r="B134" s="369"/>
      <c r="C134" s="369"/>
      <c r="D134" s="369"/>
      <c r="E134" s="369"/>
      <c r="F134" s="369"/>
      <c r="G134" s="369"/>
      <c r="H134" s="369"/>
      <c r="I134" s="369"/>
      <c r="J134" s="369"/>
      <c r="K134" s="369"/>
      <c r="L134" s="369"/>
      <c r="M134" s="369"/>
      <c r="N134" s="369"/>
      <c r="O134" s="369"/>
      <c r="P134" s="369"/>
      <c r="Q134" s="369"/>
    </row>
    <row r="135" ht="13.5" customHeight="1">
      <c r="A135" s="372"/>
      <c r="B135" s="369"/>
      <c r="C135" s="369"/>
      <c r="D135" s="369"/>
      <c r="E135" s="369"/>
      <c r="F135" s="369"/>
      <c r="G135" s="369"/>
      <c r="H135" s="369"/>
      <c r="I135" s="369"/>
      <c r="J135" s="369"/>
      <c r="K135" s="369"/>
      <c r="L135" s="369"/>
      <c r="M135" s="369"/>
      <c r="N135" s="369"/>
      <c r="O135" s="369"/>
      <c r="P135" s="369"/>
      <c r="Q135" s="369"/>
    </row>
    <row r="136" ht="13.5" customHeight="1">
      <c r="A136" s="372"/>
      <c r="B136" s="369"/>
      <c r="C136" s="369"/>
      <c r="D136" s="369"/>
      <c r="E136" s="369"/>
      <c r="F136" s="369"/>
      <c r="G136" s="369"/>
      <c r="H136" s="369"/>
      <c r="I136" s="369"/>
      <c r="J136" s="369"/>
      <c r="K136" s="369"/>
      <c r="L136" s="369"/>
      <c r="M136" s="369"/>
      <c r="N136" s="369"/>
      <c r="O136" s="369"/>
      <c r="P136" s="369"/>
      <c r="Q136" s="369"/>
    </row>
    <row r="137" ht="13.5" customHeight="1">
      <c r="A137" s="372"/>
      <c r="B137" s="369"/>
      <c r="C137" s="369"/>
      <c r="D137" s="369"/>
      <c r="E137" s="369"/>
      <c r="F137" s="369"/>
      <c r="G137" s="369"/>
      <c r="H137" s="369"/>
      <c r="I137" s="369"/>
      <c r="J137" s="369"/>
      <c r="K137" s="369"/>
      <c r="L137" s="369"/>
      <c r="M137" s="369"/>
      <c r="N137" s="369"/>
      <c r="O137" s="369"/>
      <c r="P137" s="369"/>
      <c r="Q137" s="369"/>
    </row>
    <row r="138" ht="13.5" customHeight="1">
      <c r="A138" s="372"/>
      <c r="B138" s="369"/>
      <c r="C138" s="369"/>
      <c r="D138" s="369"/>
      <c r="E138" s="369"/>
      <c r="F138" s="369"/>
      <c r="G138" s="369"/>
      <c r="H138" s="369"/>
      <c r="I138" s="369"/>
      <c r="J138" s="369"/>
      <c r="K138" s="369"/>
      <c r="L138" s="369"/>
      <c r="M138" s="369"/>
      <c r="N138" s="369"/>
      <c r="O138" s="369"/>
      <c r="P138" s="369"/>
      <c r="Q138" s="369"/>
    </row>
    <row r="139" ht="13.5" customHeight="1">
      <c r="A139" s="372"/>
      <c r="B139" s="369"/>
      <c r="C139" s="369"/>
      <c r="D139" s="369"/>
      <c r="E139" s="369"/>
      <c r="F139" s="369"/>
      <c r="G139" s="369"/>
      <c r="H139" s="369"/>
      <c r="I139" s="369"/>
      <c r="J139" s="369"/>
      <c r="K139" s="369"/>
      <c r="L139" s="369"/>
      <c r="M139" s="369"/>
      <c r="N139" s="369"/>
      <c r="O139" s="369"/>
      <c r="P139" s="369"/>
      <c r="Q139" s="369"/>
    </row>
    <row r="140" ht="13.5" customHeight="1">
      <c r="A140" s="372"/>
      <c r="B140" s="369"/>
      <c r="C140" s="369"/>
      <c r="D140" s="369"/>
      <c r="E140" s="369"/>
      <c r="F140" s="369"/>
      <c r="G140" s="369"/>
      <c r="H140" s="369"/>
      <c r="I140" s="369"/>
      <c r="J140" s="369"/>
      <c r="K140" s="369"/>
      <c r="L140" s="369"/>
      <c r="M140" s="369"/>
      <c r="N140" s="369"/>
      <c r="O140" s="369"/>
      <c r="P140" s="369"/>
      <c r="Q140" s="369"/>
    </row>
    <row r="141" ht="13.5" customHeight="1">
      <c r="A141" s="372"/>
      <c r="B141" s="369"/>
      <c r="C141" s="369"/>
      <c r="D141" s="369"/>
      <c r="E141" s="369"/>
      <c r="F141" s="369"/>
      <c r="G141" s="369"/>
      <c r="H141" s="369"/>
      <c r="I141" s="369"/>
      <c r="J141" s="369"/>
      <c r="K141" s="369"/>
      <c r="L141" s="369"/>
      <c r="M141" s="369"/>
      <c r="N141" s="369"/>
      <c r="O141" s="369"/>
      <c r="P141" s="369"/>
      <c r="Q141" s="369"/>
    </row>
    <row r="142" ht="13.5" customHeight="1">
      <c r="A142" s="372"/>
      <c r="B142" s="369"/>
      <c r="C142" s="369"/>
      <c r="D142" s="369"/>
      <c r="E142" s="369"/>
      <c r="F142" s="369"/>
      <c r="G142" s="369"/>
      <c r="H142" s="369"/>
      <c r="I142" s="369"/>
      <c r="J142" s="369"/>
      <c r="K142" s="369"/>
      <c r="L142" s="369"/>
      <c r="M142" s="369"/>
      <c r="N142" s="369"/>
      <c r="O142" s="369"/>
      <c r="P142" s="369"/>
      <c r="Q142" s="369"/>
    </row>
    <row r="143" ht="13.5" customHeight="1">
      <c r="A143" s="372"/>
      <c r="B143" s="369"/>
      <c r="C143" s="369"/>
      <c r="D143" s="369"/>
      <c r="E143" s="369"/>
      <c r="F143" s="369"/>
      <c r="G143" s="369"/>
      <c r="H143" s="369"/>
      <c r="I143" s="369"/>
      <c r="J143" s="369"/>
      <c r="K143" s="369"/>
      <c r="L143" s="369"/>
      <c r="M143" s="369"/>
      <c r="N143" s="369"/>
      <c r="O143" s="369"/>
      <c r="P143" s="369"/>
      <c r="Q143" s="369"/>
    </row>
    <row r="144" ht="13.5" customHeight="1">
      <c r="A144" s="372"/>
      <c r="B144" s="369"/>
      <c r="C144" s="369"/>
      <c r="D144" s="369"/>
      <c r="E144" s="369"/>
      <c r="F144" s="369"/>
      <c r="G144" s="369"/>
      <c r="H144" s="369"/>
      <c r="I144" s="369"/>
      <c r="J144" s="369"/>
      <c r="K144" s="369"/>
      <c r="L144" s="369"/>
      <c r="M144" s="369"/>
      <c r="N144" s="369"/>
      <c r="O144" s="369"/>
      <c r="P144" s="369"/>
      <c r="Q144" s="369"/>
    </row>
    <row r="145" ht="13.5" customHeight="1">
      <c r="A145" s="372"/>
      <c r="B145" s="369"/>
      <c r="C145" s="369"/>
      <c r="D145" s="369"/>
      <c r="E145" s="369"/>
      <c r="F145" s="369"/>
      <c r="G145" s="369"/>
      <c r="H145" s="369"/>
      <c r="I145" s="369"/>
      <c r="J145" s="369"/>
      <c r="K145" s="369"/>
      <c r="L145" s="369"/>
      <c r="M145" s="369"/>
      <c r="N145" s="369"/>
      <c r="O145" s="369"/>
      <c r="P145" s="369"/>
      <c r="Q145" s="369"/>
    </row>
    <row r="146" ht="13.5" customHeight="1">
      <c r="A146" s="372"/>
      <c r="B146" s="369"/>
      <c r="C146" s="369"/>
      <c r="D146" s="369"/>
      <c r="E146" s="369"/>
      <c r="F146" s="369"/>
      <c r="G146" s="369"/>
      <c r="H146" s="369"/>
      <c r="I146" s="369"/>
      <c r="J146" s="369"/>
      <c r="K146" s="369"/>
      <c r="L146" s="369"/>
      <c r="M146" s="369"/>
      <c r="N146" s="369"/>
      <c r="O146" s="369"/>
      <c r="P146" s="369"/>
      <c r="Q146" s="369"/>
    </row>
    <row r="147" ht="13.5" customHeight="1">
      <c r="A147" s="372"/>
      <c r="B147" s="369"/>
      <c r="C147" s="369"/>
      <c r="D147" s="369"/>
      <c r="E147" s="369"/>
      <c r="F147" s="369"/>
      <c r="G147" s="369"/>
      <c r="H147" s="369"/>
      <c r="I147" s="369"/>
      <c r="J147" s="369"/>
      <c r="K147" s="369"/>
      <c r="L147" s="369"/>
      <c r="M147" s="369"/>
      <c r="N147" s="369"/>
      <c r="O147" s="369"/>
      <c r="P147" s="369"/>
      <c r="Q147" s="369"/>
    </row>
    <row r="148" ht="13.5" customHeight="1">
      <c r="A148" s="372"/>
      <c r="B148" s="369"/>
      <c r="C148" s="369"/>
      <c r="D148" s="369"/>
      <c r="E148" s="369"/>
      <c r="F148" s="369"/>
      <c r="G148" s="369"/>
      <c r="H148" s="369"/>
      <c r="I148" s="369"/>
      <c r="J148" s="369"/>
      <c r="K148" s="369"/>
      <c r="L148" s="369"/>
      <c r="M148" s="369"/>
      <c r="N148" s="369"/>
      <c r="O148" s="369"/>
      <c r="P148" s="369"/>
      <c r="Q148" s="369"/>
    </row>
    <row r="149" ht="13.5" customHeight="1">
      <c r="A149" s="372"/>
      <c r="B149" s="369"/>
      <c r="C149" s="369"/>
      <c r="D149" s="369"/>
      <c r="E149" s="369"/>
      <c r="F149" s="369"/>
      <c r="G149" s="369"/>
      <c r="H149" s="369"/>
      <c r="I149" s="369"/>
      <c r="J149" s="369"/>
      <c r="K149" s="369"/>
      <c r="L149" s="369"/>
      <c r="M149" s="369"/>
      <c r="N149" s="369"/>
      <c r="O149" s="369"/>
      <c r="P149" s="369"/>
      <c r="Q149" s="369"/>
    </row>
    <row r="150" ht="13.5" customHeight="1">
      <c r="A150" s="372"/>
      <c r="B150" s="369"/>
      <c r="C150" s="369"/>
      <c r="D150" s="369"/>
      <c r="E150" s="369"/>
      <c r="F150" s="369"/>
      <c r="G150" s="369"/>
      <c r="H150" s="369"/>
      <c r="I150" s="369"/>
      <c r="J150" s="369"/>
      <c r="K150" s="369"/>
      <c r="L150" s="369"/>
      <c r="M150" s="369"/>
      <c r="N150" s="369"/>
      <c r="O150" s="369"/>
      <c r="P150" s="369"/>
      <c r="Q150" s="369"/>
    </row>
    <row r="151" ht="13.5" customHeight="1">
      <c r="A151" s="372"/>
      <c r="B151" s="369"/>
      <c r="C151" s="369"/>
      <c r="D151" s="369"/>
      <c r="E151" s="369"/>
      <c r="F151" s="369"/>
      <c r="G151" s="369"/>
      <c r="H151" s="369"/>
      <c r="I151" s="369"/>
      <c r="J151" s="369"/>
      <c r="K151" s="369"/>
      <c r="L151" s="369"/>
      <c r="M151" s="369"/>
      <c r="N151" s="369"/>
      <c r="O151" s="369"/>
      <c r="P151" s="369"/>
      <c r="Q151" s="369"/>
    </row>
    <row r="152" ht="13.5" customHeight="1">
      <c r="A152" s="372"/>
      <c r="B152" s="369"/>
      <c r="C152" s="369"/>
      <c r="D152" s="369"/>
      <c r="E152" s="369"/>
      <c r="F152" s="369"/>
      <c r="G152" s="369"/>
      <c r="H152" s="369"/>
      <c r="I152" s="369"/>
      <c r="J152" s="369"/>
      <c r="K152" s="369"/>
      <c r="L152" s="369"/>
      <c r="M152" s="369"/>
      <c r="N152" s="369"/>
      <c r="O152" s="369"/>
      <c r="P152" s="369"/>
      <c r="Q152" s="369"/>
    </row>
    <row r="153" ht="13.5" customHeight="1">
      <c r="A153" s="372"/>
      <c r="B153" s="369"/>
      <c r="C153" s="369"/>
      <c r="D153" s="369"/>
      <c r="E153" s="369"/>
      <c r="F153" s="369"/>
      <c r="G153" s="369"/>
      <c r="H153" s="369"/>
      <c r="I153" s="369"/>
      <c r="J153" s="369"/>
      <c r="K153" s="369"/>
      <c r="L153" s="369"/>
      <c r="M153" s="369"/>
      <c r="N153" s="369"/>
      <c r="O153" s="369"/>
      <c r="P153" s="369"/>
      <c r="Q153" s="369"/>
    </row>
    <row r="154" ht="13.5" customHeight="1">
      <c r="A154" s="372"/>
      <c r="B154" s="369"/>
      <c r="C154" s="369"/>
      <c r="D154" s="369"/>
      <c r="E154" s="369"/>
      <c r="F154" s="369"/>
      <c r="G154" s="369"/>
      <c r="H154" s="369"/>
      <c r="I154" s="369"/>
      <c r="J154" s="369"/>
      <c r="K154" s="369"/>
      <c r="L154" s="369"/>
      <c r="M154" s="369"/>
      <c r="N154" s="369"/>
      <c r="O154" s="369"/>
      <c r="P154" s="369"/>
      <c r="Q154" s="369"/>
    </row>
    <row r="155" ht="13.5" customHeight="1">
      <c r="A155" s="372"/>
      <c r="B155" s="369"/>
      <c r="C155" s="369"/>
      <c r="D155" s="369"/>
      <c r="E155" s="369"/>
      <c r="F155" s="369"/>
      <c r="G155" s="369"/>
      <c r="H155" s="369"/>
      <c r="I155" s="369"/>
      <c r="J155" s="369"/>
      <c r="K155" s="369"/>
      <c r="L155" s="369"/>
      <c r="M155" s="369"/>
      <c r="N155" s="369"/>
      <c r="O155" s="369"/>
      <c r="P155" s="369"/>
      <c r="Q155" s="369"/>
    </row>
    <row r="156" ht="13.5" customHeight="1">
      <c r="A156" s="372"/>
      <c r="B156" s="369"/>
      <c r="C156" s="369"/>
      <c r="D156" s="369"/>
      <c r="E156" s="369"/>
      <c r="F156" s="369"/>
      <c r="G156" s="369"/>
      <c r="H156" s="369"/>
      <c r="I156" s="369"/>
      <c r="J156" s="369"/>
      <c r="K156" s="369"/>
      <c r="L156" s="369"/>
      <c r="M156" s="369"/>
      <c r="N156" s="369"/>
      <c r="O156" s="369"/>
      <c r="P156" s="369"/>
      <c r="Q156" s="369"/>
    </row>
    <row r="157" ht="13.5" customHeight="1">
      <c r="A157" s="372"/>
      <c r="B157" s="369"/>
      <c r="C157" s="369"/>
      <c r="D157" s="369"/>
      <c r="E157" s="369"/>
      <c r="F157" s="369"/>
      <c r="G157" s="369"/>
      <c r="H157" s="369"/>
      <c r="I157" s="369"/>
      <c r="J157" s="369"/>
      <c r="K157" s="369"/>
      <c r="L157" s="369"/>
      <c r="M157" s="369"/>
      <c r="N157" s="369"/>
      <c r="O157" s="369"/>
      <c r="P157" s="369"/>
      <c r="Q157" s="369"/>
    </row>
    <row r="158" ht="13.5" customHeight="1">
      <c r="A158" s="372"/>
      <c r="B158" s="369"/>
      <c r="C158" s="369"/>
      <c r="D158" s="369"/>
      <c r="E158" s="369"/>
      <c r="F158" s="369"/>
      <c r="G158" s="369"/>
      <c r="H158" s="369"/>
      <c r="I158" s="369"/>
      <c r="J158" s="369"/>
      <c r="K158" s="369"/>
      <c r="L158" s="369"/>
      <c r="M158" s="369"/>
      <c r="N158" s="369"/>
      <c r="O158" s="369"/>
      <c r="P158" s="369"/>
      <c r="Q158" s="369"/>
    </row>
    <row r="159" ht="13.5" customHeight="1">
      <c r="A159" s="372"/>
      <c r="B159" s="369"/>
      <c r="C159" s="369"/>
      <c r="D159" s="369"/>
      <c r="E159" s="369"/>
      <c r="F159" s="369"/>
      <c r="G159" s="369"/>
      <c r="H159" s="369"/>
      <c r="I159" s="369"/>
      <c r="J159" s="369"/>
      <c r="K159" s="369"/>
      <c r="L159" s="369"/>
      <c r="M159" s="369"/>
      <c r="N159" s="369"/>
      <c r="O159" s="369"/>
      <c r="P159" s="369"/>
      <c r="Q159" s="369"/>
    </row>
    <row r="160" ht="13.5" customHeight="1">
      <c r="A160" s="372"/>
      <c r="B160" s="369"/>
      <c r="C160" s="369"/>
      <c r="D160" s="369"/>
      <c r="E160" s="369"/>
      <c r="F160" s="369"/>
      <c r="G160" s="369"/>
      <c r="H160" s="369"/>
      <c r="I160" s="369"/>
      <c r="J160" s="369"/>
      <c r="K160" s="369"/>
      <c r="L160" s="369"/>
      <c r="M160" s="369"/>
      <c r="N160" s="369"/>
      <c r="O160" s="369"/>
      <c r="P160" s="369"/>
      <c r="Q160" s="369"/>
    </row>
    <row r="161" ht="13.5" customHeight="1">
      <c r="A161" s="372"/>
      <c r="B161" s="369"/>
      <c r="C161" s="369"/>
      <c r="D161" s="369"/>
      <c r="E161" s="369"/>
      <c r="F161" s="369"/>
      <c r="G161" s="369"/>
      <c r="H161" s="369"/>
      <c r="I161" s="369"/>
      <c r="J161" s="369"/>
      <c r="K161" s="369"/>
      <c r="L161" s="369"/>
      <c r="M161" s="369"/>
      <c r="N161" s="369"/>
      <c r="O161" s="369"/>
      <c r="P161" s="369"/>
      <c r="Q161" s="369"/>
    </row>
    <row r="162" ht="13.5" customHeight="1">
      <c r="A162" s="372"/>
      <c r="B162" s="369"/>
      <c r="C162" s="369"/>
      <c r="D162" s="369"/>
      <c r="E162" s="369"/>
      <c r="F162" s="369"/>
      <c r="G162" s="369"/>
      <c r="H162" s="369"/>
      <c r="I162" s="369"/>
      <c r="J162" s="369"/>
      <c r="K162" s="369"/>
      <c r="L162" s="369"/>
      <c r="M162" s="369"/>
      <c r="N162" s="369"/>
      <c r="O162" s="369"/>
      <c r="P162" s="369"/>
      <c r="Q162" s="369"/>
    </row>
    <row r="163" ht="13.5" customHeight="1">
      <c r="A163" s="372"/>
      <c r="B163" s="369"/>
      <c r="C163" s="369"/>
      <c r="D163" s="369"/>
      <c r="E163" s="369"/>
      <c r="F163" s="369"/>
      <c r="G163" s="369"/>
      <c r="H163" s="369"/>
      <c r="I163" s="369"/>
      <c r="J163" s="369"/>
      <c r="K163" s="369"/>
      <c r="L163" s="369"/>
      <c r="M163" s="369"/>
      <c r="N163" s="369"/>
      <c r="O163" s="369"/>
      <c r="P163" s="369"/>
      <c r="Q163" s="369"/>
    </row>
    <row r="164" ht="13.5" customHeight="1">
      <c r="A164" s="372"/>
      <c r="B164" s="369"/>
      <c r="C164" s="369"/>
      <c r="D164" s="369"/>
      <c r="E164" s="369"/>
      <c r="F164" s="369"/>
      <c r="G164" s="369"/>
      <c r="H164" s="369"/>
      <c r="I164" s="369"/>
      <c r="J164" s="369"/>
      <c r="K164" s="369"/>
      <c r="L164" s="369"/>
      <c r="M164" s="369"/>
      <c r="N164" s="369"/>
      <c r="O164" s="369"/>
      <c r="P164" s="369"/>
      <c r="Q164" s="369"/>
    </row>
    <row r="165" ht="13.5" customHeight="1">
      <c r="A165" s="372"/>
      <c r="B165" s="369"/>
      <c r="C165" s="369"/>
      <c r="D165" s="369"/>
      <c r="E165" s="369"/>
      <c r="F165" s="369"/>
      <c r="G165" s="369"/>
      <c r="H165" s="369"/>
      <c r="I165" s="369"/>
      <c r="J165" s="369"/>
      <c r="K165" s="369"/>
      <c r="L165" s="369"/>
      <c r="M165" s="369"/>
      <c r="N165" s="369"/>
      <c r="O165" s="369"/>
      <c r="P165" s="369"/>
      <c r="Q165" s="369"/>
    </row>
    <row r="166" ht="13.5" customHeight="1">
      <c r="A166" s="372"/>
      <c r="B166" s="369"/>
      <c r="C166" s="369"/>
      <c r="D166" s="369"/>
      <c r="E166" s="369"/>
      <c r="F166" s="369"/>
      <c r="G166" s="369"/>
      <c r="H166" s="369"/>
      <c r="I166" s="369"/>
      <c r="J166" s="369"/>
      <c r="K166" s="369"/>
      <c r="L166" s="369"/>
      <c r="M166" s="369"/>
      <c r="N166" s="369"/>
      <c r="O166" s="369"/>
      <c r="P166" s="369"/>
      <c r="Q166" s="369"/>
    </row>
    <row r="167" ht="13.5" customHeight="1">
      <c r="A167" s="372"/>
      <c r="B167" s="369"/>
      <c r="C167" s="369"/>
      <c r="D167" s="369"/>
      <c r="E167" s="369"/>
      <c r="F167" s="369"/>
      <c r="G167" s="369"/>
      <c r="H167" s="369"/>
      <c r="I167" s="369"/>
      <c r="J167" s="369"/>
      <c r="K167" s="369"/>
      <c r="L167" s="369"/>
      <c r="M167" s="369"/>
      <c r="N167" s="369"/>
      <c r="O167" s="369"/>
      <c r="P167" s="369"/>
      <c r="Q167" s="369"/>
    </row>
    <row r="168" ht="13.5" customHeight="1">
      <c r="A168" s="372"/>
      <c r="B168" s="369"/>
      <c r="C168" s="369"/>
      <c r="D168" s="369"/>
      <c r="E168" s="369"/>
      <c r="F168" s="369"/>
      <c r="G168" s="369"/>
      <c r="H168" s="369"/>
      <c r="I168" s="369"/>
      <c r="J168" s="369"/>
      <c r="K168" s="369"/>
      <c r="L168" s="369"/>
      <c r="M168" s="369"/>
      <c r="N168" s="369"/>
      <c r="O168" s="369"/>
      <c r="P168" s="369"/>
      <c r="Q168" s="369"/>
    </row>
    <row r="169" ht="13.5" customHeight="1">
      <c r="A169" s="372"/>
      <c r="B169" s="369"/>
      <c r="C169" s="369"/>
      <c r="D169" s="369"/>
      <c r="E169" s="369"/>
      <c r="F169" s="369"/>
      <c r="G169" s="369"/>
      <c r="H169" s="369"/>
      <c r="I169" s="369"/>
      <c r="J169" s="369"/>
      <c r="K169" s="369"/>
      <c r="L169" s="369"/>
      <c r="M169" s="369"/>
      <c r="N169" s="369"/>
      <c r="O169" s="369"/>
      <c r="P169" s="369"/>
      <c r="Q169" s="369"/>
    </row>
    <row r="170" ht="13.5" customHeight="1">
      <c r="A170" s="372"/>
      <c r="B170" s="369"/>
      <c r="C170" s="369"/>
      <c r="D170" s="369"/>
      <c r="E170" s="369"/>
      <c r="F170" s="369"/>
      <c r="G170" s="369"/>
      <c r="H170" s="369"/>
      <c r="I170" s="369"/>
      <c r="J170" s="369"/>
      <c r="K170" s="369"/>
      <c r="L170" s="369"/>
      <c r="M170" s="369"/>
      <c r="N170" s="369"/>
      <c r="O170" s="369"/>
      <c r="P170" s="369"/>
      <c r="Q170" s="369"/>
    </row>
    <row r="171" ht="13.5" customHeight="1">
      <c r="A171" s="372"/>
      <c r="B171" s="369"/>
      <c r="C171" s="369"/>
      <c r="D171" s="369"/>
      <c r="E171" s="369"/>
      <c r="F171" s="369"/>
      <c r="G171" s="369"/>
      <c r="H171" s="369"/>
      <c r="I171" s="369"/>
      <c r="J171" s="369"/>
      <c r="K171" s="369"/>
      <c r="L171" s="369"/>
      <c r="M171" s="369"/>
      <c r="N171" s="369"/>
      <c r="O171" s="369"/>
      <c r="P171" s="369"/>
      <c r="Q171" s="369"/>
    </row>
    <row r="172" ht="13.5" customHeight="1">
      <c r="A172" s="372"/>
      <c r="B172" s="369"/>
      <c r="C172" s="369"/>
      <c r="D172" s="369"/>
      <c r="E172" s="369"/>
      <c r="F172" s="369"/>
      <c r="G172" s="369"/>
      <c r="H172" s="369"/>
      <c r="I172" s="369"/>
      <c r="J172" s="369"/>
      <c r="K172" s="369"/>
      <c r="L172" s="369"/>
      <c r="M172" s="369"/>
      <c r="N172" s="369"/>
      <c r="O172" s="369"/>
      <c r="P172" s="369"/>
      <c r="Q172" s="369"/>
    </row>
    <row r="173" ht="13.5" customHeight="1">
      <c r="A173" s="372"/>
      <c r="B173" s="369"/>
      <c r="C173" s="369"/>
      <c r="D173" s="369"/>
      <c r="E173" s="369"/>
      <c r="F173" s="369"/>
      <c r="G173" s="369"/>
      <c r="H173" s="369"/>
      <c r="I173" s="369"/>
      <c r="J173" s="369"/>
      <c r="K173" s="369"/>
      <c r="L173" s="369"/>
      <c r="M173" s="369"/>
      <c r="N173" s="369"/>
      <c r="O173" s="369"/>
      <c r="P173" s="369"/>
      <c r="Q173" s="369"/>
    </row>
    <row r="174" ht="13.5" customHeight="1">
      <c r="A174" s="372"/>
      <c r="B174" s="369"/>
      <c r="C174" s="369"/>
      <c r="D174" s="369"/>
      <c r="E174" s="369"/>
      <c r="F174" s="369"/>
      <c r="G174" s="369"/>
      <c r="H174" s="369"/>
      <c r="I174" s="369"/>
      <c r="J174" s="369"/>
      <c r="K174" s="369"/>
      <c r="L174" s="369"/>
      <c r="M174" s="369"/>
      <c r="N174" s="369"/>
      <c r="O174" s="369"/>
      <c r="P174" s="369"/>
      <c r="Q174" s="369"/>
    </row>
    <row r="175" ht="13.5" customHeight="1">
      <c r="A175" s="372"/>
      <c r="B175" s="369"/>
      <c r="C175" s="369"/>
      <c r="D175" s="369"/>
      <c r="E175" s="369"/>
      <c r="F175" s="369"/>
      <c r="G175" s="369"/>
      <c r="H175" s="369"/>
      <c r="I175" s="369"/>
      <c r="J175" s="369"/>
      <c r="K175" s="369"/>
      <c r="L175" s="369"/>
      <c r="M175" s="369"/>
      <c r="N175" s="369"/>
      <c r="O175" s="369"/>
      <c r="P175" s="369"/>
      <c r="Q175" s="369"/>
    </row>
    <row r="176" ht="13.5" customHeight="1">
      <c r="A176" s="372"/>
      <c r="B176" s="369"/>
      <c r="C176" s="369"/>
      <c r="D176" s="369"/>
      <c r="E176" s="369"/>
      <c r="F176" s="369"/>
      <c r="G176" s="369"/>
      <c r="H176" s="369"/>
      <c r="I176" s="369"/>
      <c r="J176" s="369"/>
      <c r="K176" s="369"/>
      <c r="L176" s="369"/>
      <c r="M176" s="369"/>
      <c r="N176" s="369"/>
      <c r="O176" s="369"/>
      <c r="P176" s="369"/>
      <c r="Q176" s="369"/>
    </row>
    <row r="177" ht="13.5" customHeight="1">
      <c r="A177" s="372"/>
      <c r="B177" s="369"/>
      <c r="C177" s="369"/>
      <c r="D177" s="369"/>
      <c r="E177" s="369"/>
      <c r="F177" s="369"/>
      <c r="G177" s="369"/>
      <c r="H177" s="369"/>
      <c r="I177" s="369"/>
      <c r="J177" s="369"/>
      <c r="K177" s="369"/>
      <c r="L177" s="369"/>
      <c r="M177" s="369"/>
      <c r="N177" s="369"/>
      <c r="O177" s="369"/>
      <c r="P177" s="369"/>
      <c r="Q177" s="369"/>
    </row>
    <row r="178" ht="13.5" customHeight="1">
      <c r="A178" s="372"/>
      <c r="B178" s="369"/>
      <c r="C178" s="369"/>
      <c r="D178" s="369"/>
      <c r="E178" s="369"/>
      <c r="F178" s="369"/>
      <c r="G178" s="369"/>
      <c r="H178" s="369"/>
      <c r="I178" s="369"/>
      <c r="J178" s="369"/>
      <c r="K178" s="369"/>
      <c r="L178" s="369"/>
      <c r="M178" s="369"/>
      <c r="N178" s="369"/>
      <c r="O178" s="369"/>
      <c r="P178" s="369"/>
      <c r="Q178" s="369"/>
    </row>
    <row r="179" ht="13.5" customHeight="1">
      <c r="A179" s="372"/>
      <c r="B179" s="369"/>
      <c r="C179" s="369"/>
      <c r="D179" s="369"/>
      <c r="E179" s="369"/>
      <c r="F179" s="369"/>
      <c r="G179" s="369"/>
      <c r="H179" s="369"/>
      <c r="I179" s="369"/>
      <c r="J179" s="369"/>
      <c r="K179" s="369"/>
      <c r="L179" s="369"/>
      <c r="M179" s="369"/>
      <c r="N179" s="369"/>
      <c r="O179" s="369"/>
      <c r="P179" s="369"/>
      <c r="Q179" s="369"/>
    </row>
    <row r="180" ht="13.5" customHeight="1">
      <c r="A180" s="372"/>
      <c r="B180" s="369"/>
      <c r="C180" s="369"/>
      <c r="D180" s="369"/>
      <c r="E180" s="369"/>
      <c r="F180" s="369"/>
      <c r="G180" s="369"/>
      <c r="H180" s="369"/>
      <c r="I180" s="369"/>
      <c r="J180" s="369"/>
      <c r="K180" s="369"/>
      <c r="L180" s="369"/>
      <c r="M180" s="369"/>
      <c r="N180" s="369"/>
      <c r="O180" s="369"/>
      <c r="P180" s="369"/>
      <c r="Q180" s="369"/>
    </row>
    <row r="181" ht="13.5" customHeight="1">
      <c r="A181" s="372"/>
      <c r="B181" s="369"/>
      <c r="C181" s="369"/>
      <c r="D181" s="369"/>
      <c r="E181" s="369"/>
      <c r="F181" s="369"/>
      <c r="G181" s="369"/>
      <c r="H181" s="369"/>
      <c r="I181" s="369"/>
      <c r="J181" s="369"/>
      <c r="K181" s="369"/>
      <c r="L181" s="369"/>
      <c r="M181" s="369"/>
      <c r="N181" s="369"/>
      <c r="O181" s="369"/>
      <c r="P181" s="369"/>
      <c r="Q181" s="369"/>
    </row>
    <row r="182" ht="13.5" customHeight="1">
      <c r="A182" s="372"/>
      <c r="B182" s="369"/>
      <c r="C182" s="369"/>
      <c r="D182" s="369"/>
      <c r="E182" s="369"/>
      <c r="F182" s="369"/>
      <c r="G182" s="369"/>
      <c r="H182" s="369"/>
      <c r="I182" s="369"/>
      <c r="J182" s="369"/>
      <c r="K182" s="369"/>
      <c r="L182" s="369"/>
      <c r="M182" s="369"/>
      <c r="N182" s="369"/>
      <c r="O182" s="369"/>
      <c r="P182" s="369"/>
      <c r="Q182" s="369"/>
    </row>
    <row r="183" ht="13.5" customHeight="1">
      <c r="A183" s="372"/>
      <c r="B183" s="369"/>
      <c r="C183" s="369"/>
      <c r="D183" s="369"/>
      <c r="E183" s="369"/>
      <c r="F183" s="369"/>
      <c r="G183" s="369"/>
      <c r="H183" s="369"/>
      <c r="I183" s="369"/>
      <c r="J183" s="369"/>
      <c r="K183" s="369"/>
      <c r="L183" s="369"/>
      <c r="M183" s="369"/>
      <c r="N183" s="369"/>
      <c r="O183" s="369"/>
      <c r="P183" s="369"/>
      <c r="Q183" s="369"/>
    </row>
    <row r="184" ht="13.5" customHeight="1">
      <c r="A184" s="372"/>
      <c r="B184" s="369"/>
      <c r="C184" s="369"/>
      <c r="D184" s="369"/>
      <c r="E184" s="369"/>
      <c r="F184" s="369"/>
      <c r="G184" s="369"/>
      <c r="H184" s="369"/>
      <c r="I184" s="369"/>
      <c r="J184" s="369"/>
      <c r="K184" s="369"/>
      <c r="L184" s="369"/>
      <c r="M184" s="369"/>
      <c r="N184" s="369"/>
      <c r="O184" s="369"/>
      <c r="P184" s="369"/>
      <c r="Q184" s="369"/>
    </row>
    <row r="185" ht="13.5" customHeight="1">
      <c r="A185" s="372"/>
      <c r="B185" s="369"/>
      <c r="C185" s="369"/>
      <c r="D185" s="369"/>
      <c r="E185" s="369"/>
      <c r="F185" s="369"/>
      <c r="G185" s="369"/>
      <c r="H185" s="369"/>
      <c r="I185" s="369"/>
      <c r="J185" s="369"/>
      <c r="K185" s="369"/>
      <c r="L185" s="369"/>
      <c r="M185" s="369"/>
      <c r="N185" s="369"/>
      <c r="O185" s="369"/>
      <c r="P185" s="369"/>
      <c r="Q185" s="369"/>
    </row>
    <row r="186" ht="13.5" customHeight="1">
      <c r="A186" s="372"/>
      <c r="B186" s="369"/>
      <c r="C186" s="369"/>
      <c r="D186" s="369"/>
      <c r="E186" s="369"/>
      <c r="F186" s="369"/>
      <c r="G186" s="369"/>
      <c r="H186" s="369"/>
      <c r="I186" s="369"/>
      <c r="J186" s="369"/>
      <c r="K186" s="369"/>
      <c r="L186" s="369"/>
      <c r="M186" s="369"/>
      <c r="N186" s="369"/>
      <c r="O186" s="369"/>
      <c r="P186" s="369"/>
      <c r="Q186" s="369"/>
    </row>
    <row r="187" ht="13.5" customHeight="1">
      <c r="A187" s="372"/>
      <c r="B187" s="369"/>
      <c r="C187" s="369"/>
      <c r="D187" s="369"/>
      <c r="E187" s="369"/>
      <c r="F187" s="369"/>
      <c r="G187" s="369"/>
      <c r="H187" s="369"/>
      <c r="I187" s="369"/>
      <c r="J187" s="369"/>
      <c r="K187" s="369"/>
      <c r="L187" s="369"/>
      <c r="M187" s="369"/>
      <c r="N187" s="369"/>
      <c r="O187" s="369"/>
      <c r="P187" s="369"/>
      <c r="Q187" s="369"/>
    </row>
    <row r="188" ht="13.5" customHeight="1">
      <c r="A188" s="372"/>
      <c r="B188" s="369"/>
      <c r="C188" s="369"/>
      <c r="D188" s="369"/>
      <c r="E188" s="369"/>
      <c r="F188" s="369"/>
      <c r="G188" s="369"/>
      <c r="H188" s="369"/>
      <c r="I188" s="369"/>
      <c r="J188" s="369"/>
      <c r="K188" s="369"/>
      <c r="L188" s="369"/>
      <c r="M188" s="369"/>
      <c r="N188" s="369"/>
      <c r="O188" s="369"/>
      <c r="P188" s="369"/>
      <c r="Q188" s="369"/>
    </row>
    <row r="189" ht="13.5" customHeight="1">
      <c r="A189" s="372"/>
      <c r="B189" s="369"/>
      <c r="C189" s="369"/>
      <c r="D189" s="369"/>
      <c r="E189" s="369"/>
      <c r="F189" s="369"/>
      <c r="G189" s="369"/>
      <c r="H189" s="369"/>
      <c r="I189" s="369"/>
      <c r="J189" s="369"/>
      <c r="K189" s="369"/>
      <c r="L189" s="369"/>
      <c r="M189" s="369"/>
      <c r="N189" s="369"/>
      <c r="O189" s="369"/>
      <c r="P189" s="369"/>
      <c r="Q189" s="369"/>
    </row>
    <row r="190" ht="13.5" customHeight="1">
      <c r="A190" s="372"/>
      <c r="B190" s="369"/>
      <c r="C190" s="369"/>
      <c r="D190" s="369"/>
      <c r="E190" s="369"/>
      <c r="F190" s="369"/>
      <c r="G190" s="369"/>
      <c r="H190" s="369"/>
      <c r="I190" s="369"/>
      <c r="J190" s="369"/>
      <c r="K190" s="369"/>
      <c r="L190" s="369"/>
      <c r="M190" s="369"/>
      <c r="N190" s="369"/>
      <c r="O190" s="369"/>
      <c r="P190" s="369"/>
      <c r="Q190" s="369"/>
    </row>
    <row r="191" ht="13.5" customHeight="1">
      <c r="A191" s="372"/>
      <c r="B191" s="369"/>
      <c r="C191" s="369"/>
      <c r="D191" s="369"/>
      <c r="E191" s="369"/>
      <c r="F191" s="369"/>
      <c r="G191" s="369"/>
      <c r="H191" s="369"/>
      <c r="I191" s="369"/>
      <c r="J191" s="369"/>
      <c r="K191" s="369"/>
      <c r="L191" s="369"/>
      <c r="M191" s="369"/>
      <c r="N191" s="369"/>
      <c r="O191" s="369"/>
      <c r="P191" s="369"/>
      <c r="Q191" s="369"/>
    </row>
    <row r="192" ht="13.5" customHeight="1">
      <c r="A192" s="372"/>
      <c r="B192" s="369"/>
      <c r="C192" s="369"/>
      <c r="D192" s="369"/>
      <c r="E192" s="369"/>
      <c r="F192" s="369"/>
      <c r="G192" s="369"/>
      <c r="H192" s="369"/>
      <c r="I192" s="369"/>
      <c r="J192" s="369"/>
      <c r="K192" s="369"/>
      <c r="L192" s="369"/>
      <c r="M192" s="369"/>
      <c r="N192" s="369"/>
      <c r="O192" s="369"/>
      <c r="P192" s="369"/>
      <c r="Q192" s="369"/>
    </row>
    <row r="193" ht="13.5" customHeight="1">
      <c r="A193" s="372"/>
      <c r="B193" s="369"/>
      <c r="C193" s="369"/>
      <c r="D193" s="369"/>
      <c r="E193" s="369"/>
      <c r="F193" s="369"/>
      <c r="G193" s="369"/>
      <c r="H193" s="369"/>
      <c r="I193" s="369"/>
      <c r="J193" s="369"/>
      <c r="K193" s="369"/>
      <c r="L193" s="369"/>
      <c r="M193" s="369"/>
      <c r="N193" s="369"/>
      <c r="O193" s="369"/>
      <c r="P193" s="369"/>
      <c r="Q193" s="369"/>
    </row>
    <row r="194" ht="13.5" customHeight="1">
      <c r="A194" s="372"/>
      <c r="B194" s="369"/>
      <c r="C194" s="369"/>
      <c r="D194" s="369"/>
      <c r="E194" s="369"/>
      <c r="F194" s="369"/>
      <c r="G194" s="369"/>
      <c r="H194" s="369"/>
      <c r="I194" s="369"/>
      <c r="J194" s="369"/>
      <c r="K194" s="369"/>
      <c r="L194" s="369"/>
      <c r="M194" s="369"/>
      <c r="N194" s="369"/>
      <c r="O194" s="369"/>
      <c r="P194" s="369"/>
      <c r="Q194" s="369"/>
    </row>
    <row r="195" ht="13.5" customHeight="1">
      <c r="A195" s="372"/>
      <c r="B195" s="369"/>
      <c r="C195" s="369"/>
      <c r="D195" s="369"/>
      <c r="E195" s="369"/>
      <c r="F195" s="369"/>
      <c r="G195" s="369"/>
      <c r="H195" s="369"/>
      <c r="I195" s="369"/>
      <c r="J195" s="369"/>
      <c r="K195" s="369"/>
      <c r="L195" s="369"/>
      <c r="M195" s="369"/>
      <c r="N195" s="369"/>
      <c r="O195" s="369"/>
      <c r="P195" s="369"/>
      <c r="Q195" s="369"/>
    </row>
    <row r="196" ht="13.5" customHeight="1">
      <c r="A196" s="372"/>
      <c r="B196" s="369"/>
      <c r="C196" s="369"/>
      <c r="D196" s="369"/>
      <c r="E196" s="369"/>
      <c r="F196" s="369"/>
      <c r="G196" s="369"/>
      <c r="H196" s="369"/>
      <c r="I196" s="369"/>
      <c r="J196" s="369"/>
      <c r="K196" s="369"/>
      <c r="L196" s="369"/>
      <c r="M196" s="369"/>
      <c r="N196" s="369"/>
      <c r="O196" s="369"/>
      <c r="P196" s="369"/>
      <c r="Q196" s="369"/>
    </row>
    <row r="197" ht="13.5" customHeight="1">
      <c r="A197" s="372"/>
      <c r="B197" s="369"/>
      <c r="C197" s="369"/>
      <c r="D197" s="369"/>
      <c r="E197" s="369"/>
      <c r="F197" s="369"/>
      <c r="G197" s="369"/>
      <c r="H197" s="369"/>
      <c r="I197" s="369"/>
      <c r="J197" s="369"/>
      <c r="K197" s="369"/>
      <c r="L197" s="369"/>
      <c r="M197" s="369"/>
      <c r="N197" s="369"/>
      <c r="O197" s="369"/>
      <c r="P197" s="369"/>
      <c r="Q197" s="369"/>
    </row>
    <row r="198" ht="13.5" customHeight="1">
      <c r="A198" s="372"/>
      <c r="B198" s="369"/>
      <c r="C198" s="369"/>
      <c r="D198" s="369"/>
      <c r="E198" s="369"/>
      <c r="F198" s="369"/>
      <c r="G198" s="369"/>
      <c r="H198" s="369"/>
      <c r="I198" s="369"/>
      <c r="J198" s="369"/>
      <c r="K198" s="369"/>
      <c r="L198" s="369"/>
      <c r="M198" s="369"/>
      <c r="N198" s="369"/>
      <c r="O198" s="369"/>
      <c r="P198" s="369"/>
      <c r="Q198" s="369"/>
    </row>
    <row r="199" ht="13.5" customHeight="1">
      <c r="A199" s="372"/>
      <c r="B199" s="369"/>
      <c r="C199" s="369"/>
      <c r="D199" s="369"/>
      <c r="E199" s="369"/>
      <c r="F199" s="369"/>
      <c r="G199" s="369"/>
      <c r="H199" s="369"/>
      <c r="I199" s="369"/>
      <c r="J199" s="369"/>
      <c r="K199" s="369"/>
      <c r="L199" s="369"/>
      <c r="M199" s="369"/>
      <c r="N199" s="369"/>
      <c r="O199" s="369"/>
      <c r="P199" s="369"/>
      <c r="Q199" s="369"/>
    </row>
    <row r="200" ht="13.5" customHeight="1">
      <c r="A200" s="372"/>
      <c r="B200" s="369"/>
      <c r="C200" s="369"/>
      <c r="D200" s="369"/>
      <c r="E200" s="369"/>
      <c r="F200" s="369"/>
      <c r="G200" s="369"/>
      <c r="H200" s="369"/>
      <c r="I200" s="369"/>
      <c r="J200" s="369"/>
      <c r="K200" s="369"/>
      <c r="L200" s="369"/>
      <c r="M200" s="369"/>
      <c r="N200" s="369"/>
      <c r="O200" s="369"/>
      <c r="P200" s="369"/>
      <c r="Q200" s="369"/>
    </row>
    <row r="201" ht="13.5" customHeight="1">
      <c r="A201" s="372"/>
      <c r="B201" s="369"/>
      <c r="C201" s="369"/>
      <c r="D201" s="369"/>
      <c r="E201" s="369"/>
      <c r="F201" s="369"/>
      <c r="G201" s="369"/>
      <c r="H201" s="369"/>
      <c r="I201" s="369"/>
      <c r="J201" s="369"/>
      <c r="K201" s="369"/>
      <c r="L201" s="369"/>
      <c r="M201" s="369"/>
      <c r="N201" s="369"/>
      <c r="O201" s="369"/>
      <c r="P201" s="369"/>
      <c r="Q201" s="369"/>
    </row>
    <row r="202" ht="13.5" customHeight="1">
      <c r="A202" s="372"/>
      <c r="B202" s="369"/>
      <c r="C202" s="369"/>
      <c r="D202" s="369"/>
      <c r="E202" s="369"/>
      <c r="F202" s="369"/>
      <c r="G202" s="369"/>
      <c r="H202" s="369"/>
      <c r="I202" s="369"/>
      <c r="J202" s="369"/>
      <c r="K202" s="369"/>
      <c r="L202" s="369"/>
      <c r="M202" s="369"/>
      <c r="N202" s="369"/>
      <c r="O202" s="369"/>
      <c r="P202" s="369"/>
      <c r="Q202" s="369"/>
    </row>
    <row r="203" ht="13.5" customHeight="1">
      <c r="A203" s="372"/>
      <c r="B203" s="369"/>
      <c r="C203" s="369"/>
      <c r="D203" s="369"/>
      <c r="E203" s="369"/>
      <c r="F203" s="369"/>
      <c r="G203" s="369"/>
      <c r="H203" s="369"/>
      <c r="I203" s="369"/>
      <c r="J203" s="369"/>
      <c r="K203" s="369"/>
      <c r="L203" s="369"/>
      <c r="M203" s="369"/>
      <c r="N203" s="369"/>
      <c r="O203" s="369"/>
      <c r="P203" s="369"/>
      <c r="Q203" s="369"/>
    </row>
    <row r="204" ht="13.5" customHeight="1">
      <c r="A204" s="372"/>
      <c r="B204" s="369"/>
      <c r="C204" s="369"/>
      <c r="D204" s="369"/>
      <c r="E204" s="369"/>
      <c r="F204" s="369"/>
      <c r="G204" s="369"/>
      <c r="H204" s="369"/>
      <c r="I204" s="369"/>
      <c r="J204" s="369"/>
      <c r="K204" s="369"/>
      <c r="L204" s="369"/>
      <c r="M204" s="369"/>
      <c r="N204" s="369"/>
      <c r="O204" s="369"/>
      <c r="P204" s="369"/>
      <c r="Q204" s="369"/>
    </row>
    <row r="205" ht="13.5" customHeight="1">
      <c r="A205" s="372"/>
      <c r="B205" s="369"/>
      <c r="C205" s="369"/>
      <c r="D205" s="369"/>
      <c r="E205" s="369"/>
      <c r="F205" s="369"/>
      <c r="G205" s="369"/>
      <c r="H205" s="369"/>
      <c r="I205" s="369"/>
      <c r="J205" s="369"/>
      <c r="K205" s="369"/>
      <c r="L205" s="369"/>
      <c r="M205" s="369"/>
      <c r="N205" s="369"/>
      <c r="O205" s="369"/>
      <c r="P205" s="369"/>
      <c r="Q205" s="369"/>
    </row>
    <row r="206" ht="13.5" customHeight="1">
      <c r="A206" s="372"/>
      <c r="B206" s="369"/>
      <c r="C206" s="369"/>
      <c r="D206" s="369"/>
      <c r="E206" s="369"/>
      <c r="F206" s="369"/>
      <c r="G206" s="369"/>
      <c r="H206" s="369"/>
      <c r="I206" s="369"/>
      <c r="J206" s="369"/>
      <c r="K206" s="369"/>
      <c r="L206" s="369"/>
      <c r="M206" s="369"/>
      <c r="N206" s="369"/>
      <c r="O206" s="369"/>
      <c r="P206" s="369"/>
      <c r="Q206" s="369"/>
    </row>
    <row r="207" ht="13.5" customHeight="1">
      <c r="A207" s="372"/>
      <c r="B207" s="369"/>
      <c r="C207" s="369"/>
      <c r="D207" s="369"/>
      <c r="E207" s="369"/>
      <c r="F207" s="369"/>
      <c r="G207" s="369"/>
      <c r="H207" s="369"/>
      <c r="I207" s="369"/>
      <c r="J207" s="369"/>
      <c r="K207" s="369"/>
      <c r="L207" s="369"/>
      <c r="M207" s="369"/>
      <c r="N207" s="369"/>
      <c r="O207" s="369"/>
      <c r="P207" s="369"/>
      <c r="Q207" s="369"/>
    </row>
    <row r="208" ht="13.5" customHeight="1">
      <c r="A208" s="372"/>
      <c r="B208" s="369"/>
      <c r="C208" s="369"/>
      <c r="D208" s="369"/>
      <c r="E208" s="369"/>
      <c r="F208" s="369"/>
      <c r="G208" s="369"/>
      <c r="H208" s="369"/>
      <c r="I208" s="369"/>
      <c r="J208" s="369"/>
      <c r="K208" s="369"/>
      <c r="L208" s="369"/>
      <c r="M208" s="369"/>
      <c r="N208" s="369"/>
      <c r="O208" s="369"/>
      <c r="P208" s="369"/>
      <c r="Q208" s="369"/>
    </row>
    <row r="209" ht="13.5" customHeight="1">
      <c r="A209" s="372"/>
      <c r="B209" s="369"/>
      <c r="C209" s="369"/>
      <c r="D209" s="369"/>
      <c r="E209" s="369"/>
      <c r="F209" s="369"/>
      <c r="G209" s="369"/>
      <c r="H209" s="369"/>
      <c r="I209" s="369"/>
      <c r="J209" s="369"/>
      <c r="K209" s="369"/>
      <c r="L209" s="369"/>
      <c r="M209" s="369"/>
      <c r="N209" s="369"/>
      <c r="O209" s="369"/>
      <c r="P209" s="369"/>
      <c r="Q209" s="369"/>
    </row>
    <row r="210" ht="13.5" customHeight="1">
      <c r="A210" s="372"/>
      <c r="B210" s="369"/>
      <c r="C210" s="369"/>
      <c r="D210" s="369"/>
      <c r="E210" s="369"/>
      <c r="F210" s="369"/>
      <c r="G210" s="369"/>
      <c r="H210" s="369"/>
      <c r="I210" s="369"/>
      <c r="J210" s="369"/>
      <c r="K210" s="369"/>
      <c r="L210" s="369"/>
      <c r="M210" s="369"/>
      <c r="N210" s="369"/>
      <c r="O210" s="369"/>
      <c r="P210" s="369"/>
      <c r="Q210" s="369"/>
    </row>
    <row r="211" ht="13.5" customHeight="1">
      <c r="A211" s="372"/>
      <c r="B211" s="369"/>
      <c r="C211" s="369"/>
      <c r="D211" s="369"/>
      <c r="E211" s="369"/>
      <c r="F211" s="369"/>
      <c r="G211" s="369"/>
      <c r="H211" s="369"/>
      <c r="I211" s="369"/>
      <c r="J211" s="369"/>
      <c r="K211" s="369"/>
      <c r="L211" s="369"/>
      <c r="M211" s="369"/>
      <c r="N211" s="369"/>
      <c r="O211" s="369"/>
      <c r="P211" s="369"/>
      <c r="Q211" s="369"/>
    </row>
    <row r="212" ht="13.5" customHeight="1">
      <c r="A212" s="372"/>
      <c r="B212" s="369"/>
      <c r="C212" s="369"/>
      <c r="D212" s="369"/>
      <c r="E212" s="369"/>
      <c r="F212" s="369"/>
      <c r="G212" s="369"/>
      <c r="H212" s="369"/>
      <c r="I212" s="369"/>
      <c r="J212" s="369"/>
      <c r="K212" s="369"/>
      <c r="L212" s="369"/>
      <c r="M212" s="369"/>
      <c r="N212" s="369"/>
      <c r="O212" s="369"/>
      <c r="P212" s="369"/>
      <c r="Q212" s="369"/>
    </row>
    <row r="213" ht="13.5" customHeight="1">
      <c r="A213" s="372"/>
      <c r="B213" s="369"/>
      <c r="C213" s="369"/>
      <c r="D213" s="369"/>
      <c r="E213" s="369"/>
      <c r="F213" s="369"/>
      <c r="G213" s="369"/>
      <c r="H213" s="369"/>
      <c r="I213" s="369"/>
      <c r="J213" s="369"/>
      <c r="K213" s="369"/>
      <c r="L213" s="369"/>
      <c r="M213" s="369"/>
      <c r="N213" s="369"/>
      <c r="O213" s="369"/>
      <c r="P213" s="369"/>
      <c r="Q213" s="369"/>
    </row>
    <row r="214" ht="13.5" customHeight="1">
      <c r="A214" s="372"/>
      <c r="B214" s="369"/>
      <c r="C214" s="369"/>
      <c r="D214" s="369"/>
      <c r="E214" s="369"/>
      <c r="F214" s="369"/>
      <c r="G214" s="369"/>
      <c r="H214" s="369"/>
      <c r="I214" s="369"/>
      <c r="J214" s="369"/>
      <c r="K214" s="369"/>
      <c r="L214" s="369"/>
      <c r="M214" s="369"/>
      <c r="N214" s="369"/>
      <c r="O214" s="369"/>
      <c r="P214" s="369"/>
      <c r="Q214" s="369"/>
    </row>
    <row r="215" ht="13.5" customHeight="1">
      <c r="A215" s="372"/>
      <c r="B215" s="369"/>
      <c r="C215" s="369"/>
      <c r="D215" s="369"/>
      <c r="E215" s="369"/>
      <c r="F215" s="369"/>
      <c r="G215" s="369"/>
      <c r="H215" s="369"/>
      <c r="I215" s="369"/>
      <c r="J215" s="369"/>
      <c r="K215" s="369"/>
      <c r="L215" s="369"/>
      <c r="M215" s="369"/>
      <c r="N215" s="369"/>
      <c r="O215" s="369"/>
      <c r="P215" s="369"/>
      <c r="Q215" s="369"/>
    </row>
    <row r="216" ht="13.5" customHeight="1">
      <c r="A216" s="372"/>
      <c r="B216" s="369"/>
      <c r="C216" s="369"/>
      <c r="D216" s="369"/>
      <c r="E216" s="369"/>
      <c r="F216" s="369"/>
      <c r="G216" s="369"/>
      <c r="H216" s="369"/>
      <c r="I216" s="369"/>
      <c r="J216" s="369"/>
      <c r="K216" s="369"/>
      <c r="L216" s="369"/>
      <c r="M216" s="369"/>
      <c r="N216" s="369"/>
      <c r="O216" s="369"/>
      <c r="P216" s="369"/>
      <c r="Q216" s="369"/>
    </row>
    <row r="217" ht="13.5" customHeight="1">
      <c r="A217" s="372"/>
      <c r="B217" s="369"/>
      <c r="C217" s="369"/>
      <c r="D217" s="369"/>
      <c r="E217" s="369"/>
      <c r="F217" s="369"/>
      <c r="G217" s="369"/>
      <c r="H217" s="369"/>
      <c r="I217" s="369"/>
      <c r="J217" s="369"/>
      <c r="K217" s="369"/>
      <c r="L217" s="369"/>
      <c r="M217" s="369"/>
      <c r="N217" s="369"/>
      <c r="O217" s="369"/>
      <c r="P217" s="369"/>
      <c r="Q217" s="369"/>
    </row>
    <row r="218" ht="13.5" customHeight="1">
      <c r="A218" s="372"/>
      <c r="B218" s="369"/>
      <c r="C218" s="369"/>
      <c r="D218" s="369"/>
      <c r="E218" s="369"/>
      <c r="F218" s="369"/>
      <c r="G218" s="369"/>
      <c r="H218" s="369"/>
      <c r="I218" s="369"/>
      <c r="J218" s="369"/>
      <c r="K218" s="369"/>
      <c r="L218" s="369"/>
      <c r="M218" s="369"/>
      <c r="N218" s="369"/>
      <c r="O218" s="369"/>
      <c r="P218" s="369"/>
      <c r="Q218" s="369"/>
    </row>
    <row r="219" ht="13.5" customHeight="1">
      <c r="A219" s="372"/>
      <c r="B219" s="369"/>
      <c r="C219" s="369"/>
      <c r="D219" s="369"/>
      <c r="E219" s="369"/>
      <c r="F219" s="369"/>
      <c r="G219" s="369"/>
      <c r="H219" s="369"/>
      <c r="I219" s="369"/>
      <c r="J219" s="369"/>
      <c r="K219" s="369"/>
      <c r="L219" s="369"/>
      <c r="M219" s="369"/>
      <c r="N219" s="369"/>
      <c r="O219" s="369"/>
      <c r="P219" s="369"/>
      <c r="Q219" s="369"/>
    </row>
    <row r="220" ht="13.5" customHeight="1">
      <c r="A220" s="372"/>
      <c r="B220" s="369"/>
      <c r="C220" s="369"/>
      <c r="D220" s="369"/>
      <c r="E220" s="369"/>
      <c r="F220" s="369"/>
      <c r="G220" s="369"/>
      <c r="H220" s="369"/>
      <c r="I220" s="369"/>
      <c r="J220" s="369"/>
      <c r="K220" s="369"/>
      <c r="L220" s="369"/>
      <c r="M220" s="369"/>
      <c r="N220" s="369"/>
      <c r="O220" s="369"/>
      <c r="P220" s="369"/>
      <c r="Q220" s="369"/>
    </row>
    <row r="221" ht="13.5" customHeight="1">
      <c r="A221" s="372"/>
      <c r="B221" s="369"/>
      <c r="C221" s="369"/>
      <c r="D221" s="369"/>
      <c r="E221" s="369"/>
      <c r="F221" s="369"/>
      <c r="G221" s="369"/>
      <c r="H221" s="369"/>
      <c r="I221" s="369"/>
      <c r="J221" s="369"/>
      <c r="K221" s="369"/>
      <c r="L221" s="369"/>
      <c r="M221" s="369"/>
      <c r="N221" s="369"/>
      <c r="O221" s="369"/>
      <c r="P221" s="369"/>
      <c r="Q221" s="369"/>
    </row>
    <row r="222" ht="13.5" customHeight="1">
      <c r="A222" s="372"/>
      <c r="B222" s="369"/>
      <c r="C222" s="369"/>
      <c r="D222" s="369"/>
      <c r="E222" s="369"/>
      <c r="F222" s="369"/>
      <c r="G222" s="369"/>
      <c r="H222" s="369"/>
      <c r="I222" s="369"/>
      <c r="J222" s="369"/>
      <c r="K222" s="369"/>
      <c r="L222" s="369"/>
      <c r="M222" s="369"/>
      <c r="N222" s="369"/>
      <c r="O222" s="369"/>
      <c r="P222" s="369"/>
      <c r="Q222" s="369"/>
    </row>
    <row r="223" ht="13.5" customHeight="1">
      <c r="A223" s="372"/>
      <c r="B223" s="369"/>
      <c r="C223" s="369"/>
      <c r="D223" s="369"/>
      <c r="E223" s="369"/>
      <c r="F223" s="369"/>
      <c r="G223" s="369"/>
      <c r="H223" s="369"/>
      <c r="I223" s="369"/>
      <c r="J223" s="369"/>
      <c r="K223" s="369"/>
      <c r="L223" s="369"/>
      <c r="M223" s="369"/>
      <c r="N223" s="369"/>
      <c r="O223" s="369"/>
      <c r="P223" s="369"/>
      <c r="Q223" s="369"/>
    </row>
    <row r="224" ht="13.5" customHeight="1">
      <c r="A224" s="372"/>
      <c r="B224" s="369"/>
      <c r="C224" s="369"/>
      <c r="D224" s="369"/>
      <c r="E224" s="369"/>
      <c r="F224" s="369"/>
      <c r="G224" s="369"/>
      <c r="H224" s="369"/>
      <c r="I224" s="369"/>
      <c r="J224" s="369"/>
      <c r="K224" s="369"/>
      <c r="L224" s="369"/>
      <c r="M224" s="369"/>
      <c r="N224" s="369"/>
      <c r="O224" s="369"/>
      <c r="P224" s="369"/>
      <c r="Q224" s="369"/>
    </row>
    <row r="225" ht="13.5" customHeight="1">
      <c r="A225" s="372"/>
      <c r="B225" s="369"/>
      <c r="C225" s="369"/>
      <c r="D225" s="369"/>
      <c r="E225" s="369"/>
      <c r="F225" s="369"/>
      <c r="G225" s="369"/>
      <c r="H225" s="369"/>
      <c r="I225" s="369"/>
      <c r="J225" s="369"/>
      <c r="K225" s="369"/>
      <c r="L225" s="369"/>
      <c r="M225" s="369"/>
      <c r="N225" s="369"/>
      <c r="O225" s="369"/>
      <c r="P225" s="369"/>
      <c r="Q225" s="369"/>
    </row>
    <row r="226" ht="13.5" customHeight="1">
      <c r="A226" s="372"/>
      <c r="B226" s="369"/>
      <c r="C226" s="369"/>
      <c r="D226" s="369"/>
      <c r="E226" s="369"/>
      <c r="F226" s="369"/>
      <c r="G226" s="369"/>
      <c r="H226" s="369"/>
      <c r="I226" s="369"/>
      <c r="J226" s="369"/>
      <c r="K226" s="369"/>
      <c r="L226" s="369"/>
      <c r="M226" s="369"/>
      <c r="N226" s="369"/>
      <c r="O226" s="369"/>
      <c r="P226" s="369"/>
      <c r="Q226" s="369"/>
    </row>
    <row r="227" ht="13.5" customHeight="1">
      <c r="A227" s="372"/>
      <c r="B227" s="369"/>
      <c r="C227" s="369"/>
      <c r="D227" s="369"/>
      <c r="E227" s="369"/>
      <c r="F227" s="369"/>
      <c r="G227" s="369"/>
      <c r="H227" s="369"/>
      <c r="I227" s="369"/>
      <c r="J227" s="369"/>
      <c r="K227" s="369"/>
      <c r="L227" s="369"/>
      <c r="M227" s="369"/>
      <c r="N227" s="369"/>
      <c r="O227" s="369"/>
      <c r="P227" s="369"/>
      <c r="Q227" s="369"/>
    </row>
    <row r="228" ht="13.5" customHeight="1">
      <c r="A228" s="372"/>
      <c r="B228" s="369"/>
      <c r="C228" s="369"/>
      <c r="D228" s="369"/>
      <c r="E228" s="369"/>
      <c r="F228" s="369"/>
      <c r="G228" s="369"/>
      <c r="H228" s="369"/>
      <c r="I228" s="369"/>
      <c r="J228" s="369"/>
      <c r="K228" s="369"/>
      <c r="L228" s="369"/>
      <c r="M228" s="369"/>
      <c r="N228" s="369"/>
      <c r="O228" s="369"/>
      <c r="P228" s="369"/>
      <c r="Q228" s="369"/>
    </row>
    <row r="229" ht="13.5" customHeight="1">
      <c r="A229" s="372"/>
      <c r="B229" s="369"/>
      <c r="C229" s="369"/>
      <c r="D229" s="369"/>
      <c r="E229" s="369"/>
      <c r="F229" s="369"/>
      <c r="G229" s="369"/>
      <c r="H229" s="369"/>
      <c r="I229" s="369"/>
      <c r="J229" s="369"/>
      <c r="K229" s="369"/>
      <c r="L229" s="369"/>
      <c r="M229" s="369"/>
      <c r="N229" s="369"/>
      <c r="O229" s="369"/>
      <c r="P229" s="369"/>
      <c r="Q229" s="369"/>
    </row>
    <row r="230" ht="13.5" customHeight="1">
      <c r="A230" s="372"/>
      <c r="B230" s="369"/>
      <c r="C230" s="369"/>
      <c r="D230" s="369"/>
      <c r="E230" s="369"/>
      <c r="F230" s="369"/>
      <c r="G230" s="369"/>
      <c r="H230" s="369"/>
      <c r="I230" s="369"/>
      <c r="J230" s="369"/>
      <c r="K230" s="369"/>
      <c r="L230" s="369"/>
      <c r="M230" s="369"/>
      <c r="N230" s="369"/>
      <c r="O230" s="369"/>
      <c r="P230" s="369"/>
      <c r="Q230" s="369"/>
    </row>
    <row r="231" ht="13.5" customHeight="1">
      <c r="A231" s="372"/>
      <c r="B231" s="369"/>
      <c r="C231" s="369"/>
      <c r="D231" s="369"/>
      <c r="E231" s="369"/>
      <c r="F231" s="369"/>
      <c r="G231" s="369"/>
      <c r="H231" s="369"/>
      <c r="I231" s="369"/>
      <c r="J231" s="369"/>
      <c r="K231" s="369"/>
      <c r="L231" s="369"/>
      <c r="M231" s="369"/>
      <c r="N231" s="369"/>
      <c r="O231" s="369"/>
      <c r="P231" s="369"/>
      <c r="Q231" s="369"/>
    </row>
    <row r="232" ht="13.5" customHeight="1">
      <c r="A232" s="372"/>
      <c r="B232" s="369"/>
      <c r="C232" s="369"/>
      <c r="D232" s="369"/>
      <c r="E232" s="369"/>
      <c r="F232" s="369"/>
      <c r="G232" s="369"/>
      <c r="H232" s="369"/>
      <c r="I232" s="369"/>
      <c r="J232" s="369"/>
      <c r="K232" s="369"/>
      <c r="L232" s="369"/>
      <c r="M232" s="369"/>
      <c r="N232" s="369"/>
      <c r="O232" s="369"/>
      <c r="P232" s="369"/>
      <c r="Q232" s="369"/>
    </row>
    <row r="233" ht="13.5" customHeight="1">
      <c r="A233" s="372"/>
      <c r="B233" s="369"/>
      <c r="C233" s="369"/>
      <c r="D233" s="369"/>
      <c r="E233" s="369"/>
      <c r="F233" s="369"/>
      <c r="G233" s="369"/>
      <c r="H233" s="369"/>
      <c r="I233" s="369"/>
      <c r="J233" s="369"/>
      <c r="K233" s="369"/>
      <c r="L233" s="369"/>
      <c r="M233" s="369"/>
      <c r="N233" s="369"/>
      <c r="O233" s="369"/>
      <c r="P233" s="369"/>
      <c r="Q233" s="369"/>
    </row>
    <row r="234" ht="13.5" customHeight="1">
      <c r="A234" s="372"/>
      <c r="B234" s="369"/>
      <c r="C234" s="369"/>
      <c r="D234" s="369"/>
      <c r="E234" s="369"/>
      <c r="F234" s="369"/>
      <c r="G234" s="369"/>
      <c r="H234" s="369"/>
      <c r="I234" s="369"/>
      <c r="J234" s="369"/>
      <c r="K234" s="369"/>
      <c r="L234" s="369"/>
      <c r="M234" s="369"/>
      <c r="N234" s="369"/>
      <c r="O234" s="369"/>
      <c r="P234" s="369"/>
      <c r="Q234" s="369"/>
    </row>
    <row r="235" ht="13.5" customHeight="1">
      <c r="A235" s="372"/>
      <c r="B235" s="369"/>
      <c r="C235" s="369"/>
      <c r="D235" s="369"/>
      <c r="E235" s="369"/>
      <c r="F235" s="369"/>
      <c r="G235" s="369"/>
      <c r="H235" s="369"/>
      <c r="I235" s="369"/>
      <c r="J235" s="369"/>
      <c r="K235" s="369"/>
      <c r="L235" s="369"/>
      <c r="M235" s="369"/>
      <c r="N235" s="369"/>
      <c r="O235" s="369"/>
      <c r="P235" s="369"/>
      <c r="Q235" s="369"/>
    </row>
    <row r="236" ht="13.5" customHeight="1">
      <c r="A236" s="372"/>
      <c r="B236" s="369"/>
      <c r="C236" s="369"/>
      <c r="D236" s="369"/>
      <c r="E236" s="369"/>
      <c r="F236" s="369"/>
      <c r="G236" s="369"/>
      <c r="H236" s="369"/>
      <c r="I236" s="369"/>
      <c r="J236" s="369"/>
      <c r="K236" s="369"/>
      <c r="L236" s="369"/>
      <c r="M236" s="369"/>
      <c r="N236" s="369"/>
      <c r="O236" s="369"/>
      <c r="P236" s="369"/>
      <c r="Q236" s="369"/>
    </row>
    <row r="237" ht="13.5" customHeight="1">
      <c r="A237" s="372"/>
      <c r="B237" s="369"/>
      <c r="C237" s="369"/>
      <c r="D237" s="369"/>
      <c r="E237" s="369"/>
      <c r="F237" s="369"/>
      <c r="G237" s="369"/>
      <c r="H237" s="369"/>
      <c r="I237" s="369"/>
      <c r="J237" s="369"/>
      <c r="K237" s="369"/>
      <c r="L237" s="369"/>
      <c r="M237" s="369"/>
      <c r="N237" s="369"/>
      <c r="O237" s="369"/>
      <c r="P237" s="369"/>
      <c r="Q237" s="369"/>
    </row>
    <row r="238" ht="13.5" customHeight="1">
      <c r="A238" s="372"/>
      <c r="B238" s="369"/>
      <c r="C238" s="369"/>
      <c r="D238" s="369"/>
      <c r="E238" s="369"/>
      <c r="F238" s="369"/>
      <c r="G238" s="369"/>
      <c r="H238" s="369"/>
      <c r="I238" s="369"/>
      <c r="J238" s="369"/>
      <c r="K238" s="369"/>
      <c r="L238" s="369"/>
      <c r="M238" s="369"/>
      <c r="N238" s="369"/>
      <c r="O238" s="369"/>
      <c r="P238" s="369"/>
      <c r="Q238" s="369"/>
    </row>
    <row r="239" ht="13.5" customHeight="1">
      <c r="A239" s="372"/>
      <c r="B239" s="369"/>
      <c r="C239" s="369"/>
      <c r="D239" s="369"/>
      <c r="E239" s="369"/>
      <c r="F239" s="369"/>
      <c r="G239" s="369"/>
      <c r="H239" s="369"/>
      <c r="I239" s="369"/>
      <c r="J239" s="369"/>
      <c r="K239" s="369"/>
      <c r="L239" s="369"/>
      <c r="M239" s="369"/>
      <c r="N239" s="369"/>
      <c r="O239" s="369"/>
      <c r="P239" s="369"/>
      <c r="Q239" s="369"/>
    </row>
    <row r="240" ht="13.5" customHeight="1">
      <c r="A240" s="372"/>
      <c r="B240" s="369"/>
      <c r="C240" s="369"/>
      <c r="D240" s="369"/>
      <c r="E240" s="369"/>
      <c r="F240" s="369"/>
      <c r="G240" s="369"/>
      <c r="H240" s="369"/>
      <c r="I240" s="369"/>
      <c r="J240" s="369"/>
      <c r="K240" s="369"/>
      <c r="L240" s="369"/>
      <c r="M240" s="369"/>
      <c r="N240" s="369"/>
      <c r="O240" s="369"/>
      <c r="P240" s="369"/>
      <c r="Q240" s="369"/>
    </row>
    <row r="241" ht="13.5" customHeight="1">
      <c r="A241" s="372"/>
      <c r="B241" s="369"/>
      <c r="C241" s="369"/>
      <c r="D241" s="369"/>
      <c r="E241" s="369"/>
      <c r="F241" s="369"/>
      <c r="G241" s="369"/>
      <c r="H241" s="369"/>
      <c r="I241" s="369"/>
      <c r="J241" s="369"/>
      <c r="K241" s="369"/>
      <c r="L241" s="369"/>
      <c r="M241" s="369"/>
      <c r="N241" s="369"/>
      <c r="O241" s="369"/>
      <c r="P241" s="369"/>
      <c r="Q241" s="369"/>
    </row>
    <row r="242" ht="13.5" customHeight="1">
      <c r="A242" s="372"/>
      <c r="B242" s="369"/>
      <c r="C242" s="369"/>
      <c r="D242" s="369"/>
      <c r="E242" s="369"/>
      <c r="F242" s="369"/>
      <c r="G242" s="369"/>
      <c r="H242" s="369"/>
      <c r="I242" s="369"/>
      <c r="J242" s="369"/>
      <c r="K242" s="369"/>
      <c r="L242" s="369"/>
      <c r="M242" s="369"/>
      <c r="N242" s="369"/>
      <c r="O242" s="369"/>
      <c r="P242" s="369"/>
      <c r="Q242" s="369"/>
    </row>
    <row r="243" ht="13.5" customHeight="1">
      <c r="A243" s="372"/>
      <c r="B243" s="369"/>
      <c r="C243" s="369"/>
      <c r="D243" s="369"/>
      <c r="E243" s="369"/>
      <c r="F243" s="369"/>
      <c r="G243" s="369"/>
      <c r="H243" s="369"/>
      <c r="I243" s="369"/>
      <c r="J243" s="369"/>
      <c r="K243" s="369"/>
      <c r="L243" s="369"/>
      <c r="M243" s="369"/>
      <c r="N243" s="369"/>
      <c r="O243" s="369"/>
      <c r="P243" s="369"/>
      <c r="Q243" s="369"/>
    </row>
    <row r="244" ht="13.5" customHeight="1">
      <c r="A244" s="372"/>
      <c r="B244" s="369"/>
      <c r="C244" s="369"/>
      <c r="D244" s="369"/>
      <c r="E244" s="369"/>
      <c r="F244" s="369"/>
      <c r="G244" s="369"/>
      <c r="H244" s="369"/>
      <c r="I244" s="369"/>
      <c r="J244" s="369"/>
      <c r="K244" s="369"/>
      <c r="L244" s="369"/>
      <c r="M244" s="369"/>
      <c r="N244" s="369"/>
      <c r="O244" s="369"/>
      <c r="P244" s="369"/>
      <c r="Q244" s="369"/>
    </row>
    <row r="245" ht="13.5" customHeight="1">
      <c r="A245" s="372"/>
      <c r="B245" s="369"/>
      <c r="C245" s="369"/>
      <c r="D245" s="369"/>
      <c r="E245" s="369"/>
      <c r="F245" s="369"/>
      <c r="G245" s="369"/>
      <c r="H245" s="369"/>
      <c r="I245" s="369"/>
      <c r="J245" s="369"/>
      <c r="K245" s="369"/>
      <c r="L245" s="369"/>
      <c r="M245" s="369"/>
      <c r="N245" s="369"/>
      <c r="O245" s="369"/>
      <c r="P245" s="369"/>
      <c r="Q245" s="369"/>
    </row>
    <row r="246" ht="13.5" customHeight="1">
      <c r="A246" s="372"/>
      <c r="B246" s="369"/>
      <c r="C246" s="369"/>
      <c r="D246" s="369"/>
      <c r="E246" s="369"/>
      <c r="F246" s="369"/>
      <c r="G246" s="369"/>
      <c r="H246" s="369"/>
      <c r="I246" s="369"/>
      <c r="J246" s="369"/>
      <c r="K246" s="369"/>
      <c r="L246" s="369"/>
      <c r="M246" s="369"/>
      <c r="N246" s="369"/>
      <c r="O246" s="369"/>
      <c r="P246" s="369"/>
      <c r="Q246" s="369"/>
    </row>
    <row r="247" ht="13.5" customHeight="1">
      <c r="A247" s="372"/>
      <c r="B247" s="369"/>
      <c r="C247" s="369"/>
      <c r="D247" s="369"/>
      <c r="E247" s="369"/>
      <c r="F247" s="369"/>
      <c r="G247" s="369"/>
      <c r="H247" s="369"/>
      <c r="I247" s="369"/>
      <c r="J247" s="369"/>
      <c r="K247" s="369"/>
      <c r="L247" s="369"/>
      <c r="M247" s="369"/>
      <c r="N247" s="369"/>
      <c r="O247" s="369"/>
      <c r="P247" s="369"/>
      <c r="Q247" s="369"/>
    </row>
    <row r="248" ht="13.5" customHeight="1">
      <c r="A248" s="372"/>
      <c r="B248" s="369"/>
      <c r="C248" s="369"/>
      <c r="D248" s="369"/>
      <c r="E248" s="369"/>
      <c r="F248" s="369"/>
      <c r="G248" s="369"/>
      <c r="H248" s="369"/>
      <c r="I248" s="369"/>
      <c r="J248" s="369"/>
      <c r="K248" s="369"/>
      <c r="L248" s="369"/>
      <c r="M248" s="369"/>
      <c r="N248" s="369"/>
      <c r="O248" s="369"/>
      <c r="P248" s="369"/>
      <c r="Q248" s="369"/>
    </row>
    <row r="249" ht="13.5" customHeight="1">
      <c r="A249" s="372"/>
      <c r="B249" s="369"/>
      <c r="C249" s="369"/>
      <c r="D249" s="369"/>
      <c r="E249" s="369"/>
      <c r="F249" s="369"/>
      <c r="G249" s="369"/>
      <c r="H249" s="369"/>
      <c r="I249" s="369"/>
      <c r="J249" s="369"/>
      <c r="K249" s="369"/>
      <c r="L249" s="369"/>
      <c r="M249" s="369"/>
      <c r="N249" s="369"/>
      <c r="O249" s="369"/>
      <c r="P249" s="369"/>
      <c r="Q249" s="369"/>
    </row>
    <row r="250" ht="13.5" customHeight="1">
      <c r="A250" s="372"/>
      <c r="B250" s="369"/>
      <c r="C250" s="369"/>
      <c r="D250" s="369"/>
      <c r="E250" s="369"/>
      <c r="F250" s="369"/>
      <c r="G250" s="369"/>
      <c r="H250" s="369"/>
      <c r="I250" s="369"/>
      <c r="J250" s="369"/>
      <c r="K250" s="369"/>
      <c r="L250" s="369"/>
      <c r="M250" s="369"/>
      <c r="N250" s="369"/>
      <c r="O250" s="369"/>
      <c r="P250" s="369"/>
      <c r="Q250" s="369"/>
    </row>
    <row r="251" ht="13.5" customHeight="1">
      <c r="A251" s="372"/>
      <c r="B251" s="369"/>
      <c r="C251" s="369"/>
      <c r="D251" s="369"/>
      <c r="E251" s="369"/>
      <c r="F251" s="369"/>
      <c r="G251" s="369"/>
      <c r="H251" s="369"/>
      <c r="I251" s="369"/>
      <c r="J251" s="369"/>
      <c r="K251" s="369"/>
      <c r="L251" s="369"/>
      <c r="M251" s="369"/>
      <c r="N251" s="369"/>
      <c r="O251" s="369"/>
      <c r="P251" s="369"/>
      <c r="Q251" s="369"/>
    </row>
    <row r="252" ht="13.5" customHeight="1">
      <c r="A252" s="372"/>
      <c r="B252" s="369"/>
      <c r="C252" s="369"/>
      <c r="D252" s="369"/>
      <c r="E252" s="369"/>
      <c r="F252" s="369"/>
      <c r="G252" s="369"/>
      <c r="H252" s="369"/>
      <c r="I252" s="369"/>
      <c r="J252" s="369"/>
      <c r="K252" s="369"/>
      <c r="L252" s="369"/>
      <c r="M252" s="369"/>
      <c r="N252" s="369"/>
      <c r="O252" s="369"/>
      <c r="P252" s="369"/>
      <c r="Q252" s="369"/>
    </row>
    <row r="253" ht="13.5" customHeight="1">
      <c r="A253" s="372"/>
      <c r="B253" s="369"/>
      <c r="C253" s="369"/>
      <c r="D253" s="369"/>
      <c r="E253" s="369"/>
      <c r="F253" s="369"/>
      <c r="G253" s="369"/>
      <c r="H253" s="369"/>
      <c r="I253" s="369"/>
      <c r="J253" s="369"/>
      <c r="K253" s="369"/>
      <c r="L253" s="369"/>
      <c r="M253" s="369"/>
      <c r="N253" s="369"/>
      <c r="O253" s="369"/>
      <c r="P253" s="369"/>
      <c r="Q253" s="369"/>
    </row>
    <row r="254" ht="13.5" customHeight="1">
      <c r="A254" s="372"/>
      <c r="B254" s="369"/>
      <c r="C254" s="369"/>
      <c r="D254" s="369"/>
      <c r="E254" s="369"/>
      <c r="F254" s="369"/>
      <c r="G254" s="369"/>
      <c r="H254" s="369"/>
      <c r="I254" s="369"/>
      <c r="J254" s="369"/>
      <c r="K254" s="369"/>
      <c r="L254" s="369"/>
      <c r="M254" s="369"/>
      <c r="N254" s="369"/>
      <c r="O254" s="369"/>
      <c r="P254" s="369"/>
      <c r="Q254" s="369"/>
    </row>
    <row r="255" ht="13.5" customHeight="1">
      <c r="A255" s="372"/>
      <c r="B255" s="369"/>
      <c r="C255" s="369"/>
      <c r="D255" s="369"/>
      <c r="E255" s="369"/>
      <c r="F255" s="369"/>
      <c r="G255" s="369"/>
      <c r="H255" s="369"/>
      <c r="I255" s="369"/>
      <c r="J255" s="369"/>
      <c r="K255" s="369"/>
      <c r="L255" s="369"/>
      <c r="M255" s="369"/>
      <c r="N255" s="369"/>
      <c r="O255" s="369"/>
      <c r="P255" s="369"/>
      <c r="Q255" s="369"/>
    </row>
    <row r="256" ht="13.5" customHeight="1">
      <c r="A256" s="372"/>
      <c r="B256" s="369"/>
      <c r="C256" s="369"/>
      <c r="D256" s="369"/>
      <c r="E256" s="369"/>
      <c r="F256" s="369"/>
      <c r="G256" s="369"/>
      <c r="H256" s="369"/>
      <c r="I256" s="369"/>
      <c r="J256" s="369"/>
      <c r="K256" s="369"/>
      <c r="L256" s="369"/>
      <c r="M256" s="369"/>
      <c r="N256" s="369"/>
      <c r="O256" s="369"/>
      <c r="P256" s="369"/>
      <c r="Q256" s="369"/>
    </row>
    <row r="257" ht="13.5" customHeight="1">
      <c r="A257" s="372"/>
      <c r="B257" s="369"/>
      <c r="C257" s="369"/>
      <c r="D257" s="369"/>
      <c r="E257" s="369"/>
      <c r="F257" s="369"/>
      <c r="G257" s="369"/>
      <c r="H257" s="369"/>
      <c r="I257" s="369"/>
      <c r="J257" s="369"/>
      <c r="K257" s="369"/>
      <c r="L257" s="369"/>
      <c r="M257" s="369"/>
      <c r="N257" s="369"/>
      <c r="O257" s="369"/>
      <c r="P257" s="369"/>
      <c r="Q257" s="369"/>
    </row>
    <row r="258" ht="13.5" customHeight="1">
      <c r="A258" s="372"/>
      <c r="B258" s="369"/>
      <c r="C258" s="369"/>
      <c r="D258" s="369"/>
      <c r="E258" s="369"/>
      <c r="F258" s="369"/>
      <c r="G258" s="369"/>
      <c r="H258" s="369"/>
      <c r="I258" s="369"/>
      <c r="J258" s="369"/>
      <c r="K258" s="369"/>
      <c r="L258" s="369"/>
      <c r="M258" s="369"/>
      <c r="N258" s="369"/>
      <c r="O258" s="369"/>
      <c r="P258" s="369"/>
      <c r="Q258" s="369"/>
    </row>
    <row r="259" ht="13.5" customHeight="1">
      <c r="A259" s="372"/>
      <c r="B259" s="369"/>
      <c r="C259" s="369"/>
      <c r="D259" s="369"/>
      <c r="E259" s="369"/>
      <c r="F259" s="369"/>
      <c r="G259" s="369"/>
      <c r="H259" s="369"/>
      <c r="I259" s="369"/>
      <c r="J259" s="369"/>
      <c r="K259" s="369"/>
      <c r="L259" s="369"/>
      <c r="M259" s="369"/>
      <c r="N259" s="369"/>
      <c r="O259" s="369"/>
      <c r="P259" s="369"/>
      <c r="Q259" s="369"/>
    </row>
    <row r="260" ht="13.5" customHeight="1">
      <c r="A260" s="372"/>
      <c r="B260" s="369"/>
      <c r="C260" s="369"/>
      <c r="D260" s="369"/>
      <c r="E260" s="369"/>
      <c r="F260" s="369"/>
      <c r="G260" s="369"/>
      <c r="H260" s="369"/>
      <c r="I260" s="369"/>
      <c r="J260" s="369"/>
      <c r="K260" s="369"/>
      <c r="L260" s="369"/>
      <c r="M260" s="369"/>
      <c r="N260" s="369"/>
      <c r="O260" s="369"/>
      <c r="P260" s="369"/>
      <c r="Q260" s="369"/>
    </row>
    <row r="261" ht="13.5" customHeight="1">
      <c r="A261" s="372"/>
      <c r="B261" s="369"/>
      <c r="C261" s="369"/>
      <c r="D261" s="369"/>
      <c r="E261" s="369"/>
      <c r="F261" s="369"/>
      <c r="G261" s="369"/>
      <c r="H261" s="369"/>
      <c r="I261" s="369"/>
      <c r="J261" s="369"/>
      <c r="K261" s="369"/>
      <c r="L261" s="369"/>
      <c r="M261" s="369"/>
      <c r="N261" s="369"/>
      <c r="O261" s="369"/>
      <c r="P261" s="369"/>
      <c r="Q261" s="369"/>
    </row>
    <row r="262" ht="13.5" customHeight="1">
      <c r="A262" s="372"/>
      <c r="B262" s="369"/>
      <c r="C262" s="369"/>
      <c r="D262" s="369"/>
      <c r="E262" s="369"/>
      <c r="F262" s="369"/>
      <c r="G262" s="369"/>
      <c r="H262" s="369"/>
      <c r="I262" s="369"/>
      <c r="J262" s="369"/>
      <c r="K262" s="369"/>
      <c r="L262" s="369"/>
      <c r="M262" s="369"/>
      <c r="N262" s="369"/>
      <c r="O262" s="369"/>
      <c r="P262" s="369"/>
      <c r="Q262" s="369"/>
    </row>
    <row r="263" ht="13.5" customHeight="1">
      <c r="A263" s="372"/>
      <c r="B263" s="369"/>
      <c r="C263" s="369"/>
      <c r="D263" s="369"/>
      <c r="E263" s="369"/>
      <c r="F263" s="369"/>
      <c r="G263" s="369"/>
      <c r="H263" s="369"/>
      <c r="I263" s="369"/>
      <c r="J263" s="369"/>
      <c r="K263" s="369"/>
      <c r="L263" s="369"/>
      <c r="M263" s="369"/>
      <c r="N263" s="369"/>
      <c r="O263" s="369"/>
      <c r="P263" s="369"/>
      <c r="Q263" s="369"/>
    </row>
    <row r="264" ht="13.5" customHeight="1">
      <c r="A264" s="372"/>
      <c r="B264" s="369"/>
      <c r="C264" s="369"/>
      <c r="D264" s="369"/>
      <c r="E264" s="369"/>
      <c r="F264" s="369"/>
      <c r="G264" s="369"/>
      <c r="H264" s="369"/>
      <c r="I264" s="369"/>
      <c r="J264" s="369"/>
      <c r="K264" s="369"/>
      <c r="L264" s="369"/>
      <c r="M264" s="369"/>
      <c r="N264" s="369"/>
      <c r="O264" s="369"/>
      <c r="P264" s="369"/>
      <c r="Q264" s="369"/>
    </row>
    <row r="265" ht="13.5" customHeight="1">
      <c r="A265" s="372"/>
      <c r="B265" s="369"/>
      <c r="C265" s="369"/>
      <c r="D265" s="369"/>
      <c r="E265" s="369"/>
      <c r="F265" s="369"/>
      <c r="G265" s="369"/>
      <c r="H265" s="369"/>
      <c r="I265" s="369"/>
      <c r="J265" s="369"/>
      <c r="K265" s="369"/>
      <c r="L265" s="369"/>
      <c r="M265" s="369"/>
      <c r="N265" s="369"/>
      <c r="O265" s="369"/>
      <c r="P265" s="369"/>
      <c r="Q265" s="369"/>
    </row>
    <row r="266" ht="13.5" customHeight="1">
      <c r="A266" s="372"/>
      <c r="B266" s="369"/>
      <c r="C266" s="369"/>
      <c r="D266" s="369"/>
      <c r="E266" s="369"/>
      <c r="F266" s="369"/>
      <c r="G266" s="369"/>
      <c r="H266" s="369"/>
      <c r="I266" s="369"/>
      <c r="J266" s="369"/>
      <c r="K266" s="369"/>
      <c r="L266" s="369"/>
      <c r="M266" s="369"/>
      <c r="N266" s="369"/>
      <c r="O266" s="369"/>
      <c r="P266" s="369"/>
      <c r="Q266" s="369"/>
    </row>
    <row r="267" ht="13.5" customHeight="1">
      <c r="A267" s="372"/>
      <c r="B267" s="369"/>
      <c r="C267" s="369"/>
      <c r="D267" s="369"/>
      <c r="E267" s="369"/>
      <c r="F267" s="369"/>
      <c r="G267" s="369"/>
      <c r="H267" s="369"/>
      <c r="I267" s="369"/>
      <c r="J267" s="369"/>
      <c r="K267" s="369"/>
      <c r="L267" s="369"/>
      <c r="M267" s="369"/>
      <c r="N267" s="369"/>
      <c r="O267" s="369"/>
      <c r="P267" s="369"/>
      <c r="Q267" s="369"/>
    </row>
    <row r="268" ht="13.5" customHeight="1">
      <c r="A268" s="372"/>
      <c r="B268" s="369"/>
      <c r="C268" s="369"/>
      <c r="D268" s="369"/>
      <c r="E268" s="369"/>
      <c r="F268" s="369"/>
      <c r="G268" s="369"/>
      <c r="H268" s="369"/>
      <c r="I268" s="369"/>
      <c r="J268" s="369"/>
      <c r="K268" s="369"/>
      <c r="L268" s="369"/>
      <c r="M268" s="369"/>
      <c r="N268" s="369"/>
      <c r="O268" s="369"/>
      <c r="P268" s="369"/>
      <c r="Q268" s="369"/>
    </row>
    <row r="269" ht="13.5" customHeight="1">
      <c r="A269" s="372"/>
      <c r="B269" s="369"/>
      <c r="C269" s="369"/>
      <c r="D269" s="369"/>
      <c r="E269" s="369"/>
      <c r="F269" s="369"/>
      <c r="G269" s="369"/>
      <c r="H269" s="369"/>
      <c r="I269" s="369"/>
      <c r="J269" s="369"/>
      <c r="K269" s="369"/>
      <c r="L269" s="369"/>
      <c r="M269" s="369"/>
      <c r="N269" s="369"/>
      <c r="O269" s="369"/>
      <c r="P269" s="369"/>
      <c r="Q269" s="369"/>
    </row>
    <row r="270" ht="13.5" customHeight="1">
      <c r="A270" s="372"/>
      <c r="B270" s="369"/>
      <c r="C270" s="369"/>
      <c r="D270" s="369"/>
      <c r="E270" s="369"/>
      <c r="F270" s="369"/>
      <c r="G270" s="369"/>
      <c r="H270" s="369"/>
      <c r="I270" s="369"/>
      <c r="J270" s="369"/>
      <c r="K270" s="369"/>
      <c r="L270" s="369"/>
      <c r="M270" s="369"/>
      <c r="N270" s="369"/>
      <c r="O270" s="369"/>
      <c r="P270" s="369"/>
      <c r="Q270" s="369"/>
    </row>
    <row r="271" ht="13.5" customHeight="1">
      <c r="A271" s="372"/>
      <c r="B271" s="369"/>
      <c r="C271" s="369"/>
      <c r="D271" s="369"/>
      <c r="E271" s="369"/>
      <c r="F271" s="369"/>
      <c r="G271" s="369"/>
      <c r="H271" s="369"/>
      <c r="I271" s="369"/>
      <c r="J271" s="369"/>
      <c r="K271" s="369"/>
      <c r="L271" s="369"/>
      <c r="M271" s="369"/>
      <c r="N271" s="369"/>
      <c r="O271" s="369"/>
      <c r="P271" s="369"/>
      <c r="Q271" s="369"/>
    </row>
    <row r="272" ht="13.5" customHeight="1">
      <c r="A272" s="372"/>
      <c r="B272" s="369"/>
      <c r="C272" s="369"/>
      <c r="D272" s="369"/>
      <c r="E272" s="369"/>
      <c r="F272" s="369"/>
      <c r="G272" s="369"/>
      <c r="H272" s="369"/>
      <c r="I272" s="369"/>
      <c r="J272" s="369"/>
      <c r="K272" s="369"/>
      <c r="L272" s="369"/>
      <c r="M272" s="369"/>
      <c r="N272" s="369"/>
      <c r="O272" s="369"/>
      <c r="P272" s="369"/>
      <c r="Q272" s="369"/>
    </row>
    <row r="273" ht="13.5" customHeight="1">
      <c r="A273" s="372"/>
      <c r="B273" s="369"/>
      <c r="C273" s="369"/>
      <c r="D273" s="369"/>
      <c r="E273" s="369"/>
      <c r="F273" s="369"/>
      <c r="G273" s="369"/>
      <c r="H273" s="369"/>
      <c r="I273" s="369"/>
      <c r="J273" s="369"/>
      <c r="K273" s="369"/>
      <c r="L273" s="369"/>
      <c r="M273" s="369"/>
      <c r="N273" s="369"/>
      <c r="O273" s="369"/>
      <c r="P273" s="369"/>
      <c r="Q273" s="369"/>
    </row>
    <row r="274" ht="13.5" customHeight="1">
      <c r="A274" s="372"/>
      <c r="B274" s="369"/>
      <c r="C274" s="369"/>
      <c r="D274" s="369"/>
      <c r="E274" s="369"/>
      <c r="F274" s="369"/>
      <c r="G274" s="369"/>
      <c r="H274" s="369"/>
      <c r="I274" s="369"/>
      <c r="J274" s="369"/>
      <c r="K274" s="369"/>
      <c r="L274" s="369"/>
      <c r="M274" s="369"/>
      <c r="N274" s="369"/>
      <c r="O274" s="369"/>
      <c r="P274" s="369"/>
      <c r="Q274" s="369"/>
    </row>
    <row r="275" ht="13.5" customHeight="1">
      <c r="A275" s="372"/>
      <c r="B275" s="369"/>
      <c r="C275" s="369"/>
      <c r="D275" s="369"/>
      <c r="E275" s="369"/>
      <c r="F275" s="369"/>
      <c r="G275" s="369"/>
      <c r="H275" s="369"/>
      <c r="I275" s="369"/>
      <c r="J275" s="369"/>
      <c r="K275" s="369"/>
      <c r="L275" s="369"/>
      <c r="M275" s="369"/>
      <c r="N275" s="369"/>
      <c r="O275" s="369"/>
      <c r="P275" s="369"/>
      <c r="Q275" s="369"/>
    </row>
    <row r="276" ht="13.5" customHeight="1">
      <c r="A276" s="372"/>
      <c r="B276" s="369"/>
      <c r="C276" s="369"/>
      <c r="D276" s="369"/>
      <c r="E276" s="369"/>
      <c r="F276" s="369"/>
      <c r="G276" s="369"/>
      <c r="H276" s="369"/>
      <c r="I276" s="369"/>
      <c r="J276" s="369"/>
      <c r="K276" s="369"/>
      <c r="L276" s="369"/>
      <c r="M276" s="369"/>
      <c r="N276" s="369"/>
      <c r="O276" s="369"/>
      <c r="P276" s="369"/>
      <c r="Q276" s="369"/>
    </row>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hyperlinks>
    <hyperlink r:id="rId1" ref="F2"/>
  </hyperlinks>
  <printOptions/>
  <pageMargins bottom="1.0" footer="0.0" header="0.0" left="0.75" right="0.75" top="1.0"/>
  <pageSetup paperSize="9" orientation="portrait"/>
  <drawing r:id="rId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55.14"/>
    <col customWidth="1" min="2" max="2" width="22.29"/>
    <col customWidth="1" min="3" max="4" width="11.86"/>
    <col customWidth="1" min="5" max="5" width="10.71"/>
    <col customWidth="1" min="6" max="6" width="20.71"/>
    <col customWidth="1" min="7" max="7" width="24.29"/>
    <col customWidth="1" min="8" max="14" width="10.71"/>
  </cols>
  <sheetData>
    <row r="1" ht="13.5" customHeight="1">
      <c r="A1" s="28" t="s">
        <v>31</v>
      </c>
      <c r="B1" s="28" t="s">
        <v>1</v>
      </c>
      <c r="C1" s="28" t="s">
        <v>2</v>
      </c>
      <c r="D1" s="28" t="s">
        <v>3</v>
      </c>
      <c r="E1" s="28" t="s">
        <v>4</v>
      </c>
      <c r="F1" s="28" t="s">
        <v>5</v>
      </c>
      <c r="G1" s="28" t="s">
        <v>6</v>
      </c>
      <c r="H1" s="28" t="s">
        <v>7</v>
      </c>
      <c r="I1" s="28" t="s">
        <v>8</v>
      </c>
    </row>
    <row r="2" ht="102.0" customHeight="1">
      <c r="A2" s="4" t="s">
        <v>132</v>
      </c>
      <c r="B2" s="148" t="s">
        <v>133</v>
      </c>
      <c r="C2" s="10"/>
      <c r="D2" s="10"/>
      <c r="E2" s="10" t="s">
        <v>11</v>
      </c>
      <c r="F2" s="147" t="s">
        <v>12</v>
      </c>
      <c r="G2" s="148" t="s">
        <v>134</v>
      </c>
      <c r="H2" s="5"/>
      <c r="I2" s="5" t="s">
        <v>135</v>
      </c>
    </row>
    <row r="3" ht="13.5" customHeight="1">
      <c r="A3" s="79" t="s">
        <v>48</v>
      </c>
    </row>
    <row r="4" ht="13.5" customHeight="1"/>
    <row r="5" ht="13.5" customHeight="1">
      <c r="A5" s="170" t="s">
        <v>136</v>
      </c>
      <c r="B5" s="171" t="s">
        <v>40</v>
      </c>
      <c r="C5" s="171" t="s">
        <v>30</v>
      </c>
    </row>
    <row r="6" ht="13.5" customHeight="1">
      <c r="A6" s="172" t="s">
        <v>137</v>
      </c>
      <c r="B6" s="174">
        <v>697.0</v>
      </c>
      <c r="C6" s="174">
        <v>2248.0</v>
      </c>
    </row>
    <row r="7" ht="13.5" customHeight="1">
      <c r="A7" s="175" t="s">
        <v>138</v>
      </c>
      <c r="B7" s="174">
        <v>275.0</v>
      </c>
      <c r="C7" s="174">
        <v>1882.0</v>
      </c>
    </row>
    <row r="8" ht="13.5" customHeight="1">
      <c r="A8" s="175" t="s">
        <v>139</v>
      </c>
      <c r="B8" s="174">
        <v>277.0</v>
      </c>
      <c r="C8" s="174">
        <v>1521.0</v>
      </c>
    </row>
    <row r="9" ht="13.5" customHeight="1">
      <c r="A9" s="175" t="s">
        <v>140</v>
      </c>
      <c r="B9" s="174">
        <v>120.0</v>
      </c>
      <c r="C9" s="174">
        <v>559.0</v>
      </c>
    </row>
    <row r="10" ht="13.5" customHeight="1">
      <c r="A10" s="175" t="s">
        <v>141</v>
      </c>
      <c r="B10" s="174">
        <v>981.0</v>
      </c>
      <c r="C10" s="174">
        <v>2673.0</v>
      </c>
    </row>
    <row r="11" ht="13.5" customHeight="1">
      <c r="A11" s="175" t="s">
        <v>142</v>
      </c>
      <c r="B11" s="174">
        <v>620.0</v>
      </c>
      <c r="C11" s="174">
        <v>1037.0</v>
      </c>
    </row>
    <row r="12" ht="13.5" customHeight="1">
      <c r="A12" s="172" t="s">
        <v>39</v>
      </c>
      <c r="B12" s="174">
        <f t="shared" ref="B12:C12" si="1">SUM(B6:B11)</f>
        <v>2970</v>
      </c>
      <c r="C12" s="174">
        <f t="shared" si="1"/>
        <v>9920</v>
      </c>
    </row>
    <row r="13" ht="13.5" customHeight="1">
      <c r="A13" s="170" t="s">
        <v>136</v>
      </c>
      <c r="B13" s="90" t="s">
        <v>40</v>
      </c>
      <c r="C13" s="90" t="s">
        <v>30</v>
      </c>
    </row>
    <row r="14" ht="13.5" customHeight="1">
      <c r="A14" s="172" t="s">
        <v>137</v>
      </c>
      <c r="B14" s="41">
        <f t="shared" ref="B14:B20" si="2">B6/(B6+C6)</f>
        <v>0.236672326</v>
      </c>
      <c r="C14" s="41">
        <f t="shared" ref="C14:C20" si="3">C6/(B6+C6)</f>
        <v>0.763327674</v>
      </c>
    </row>
    <row r="15" ht="13.5" customHeight="1">
      <c r="A15" s="175" t="s">
        <v>138</v>
      </c>
      <c r="B15" s="41">
        <f t="shared" si="2"/>
        <v>0.1274918869</v>
      </c>
      <c r="C15" s="41">
        <f t="shared" si="3"/>
        <v>0.8725081131</v>
      </c>
    </row>
    <row r="16" ht="13.5" customHeight="1">
      <c r="A16" s="175" t="s">
        <v>139</v>
      </c>
      <c r="B16" s="41">
        <f t="shared" si="2"/>
        <v>0.1540600667</v>
      </c>
      <c r="C16" s="41">
        <f t="shared" si="3"/>
        <v>0.8459399333</v>
      </c>
    </row>
    <row r="17" ht="13.5" customHeight="1">
      <c r="A17" s="175" t="s">
        <v>140</v>
      </c>
      <c r="B17" s="41">
        <f t="shared" si="2"/>
        <v>0.176730486</v>
      </c>
      <c r="C17" s="41">
        <f t="shared" si="3"/>
        <v>0.823269514</v>
      </c>
    </row>
    <row r="18" ht="13.5" customHeight="1">
      <c r="A18" s="175" t="s">
        <v>141</v>
      </c>
      <c r="B18" s="41">
        <f t="shared" si="2"/>
        <v>0.2684729064</v>
      </c>
      <c r="C18" s="41">
        <f t="shared" si="3"/>
        <v>0.7315270936</v>
      </c>
    </row>
    <row r="19" ht="13.5" customHeight="1">
      <c r="A19" s="175" t="s">
        <v>142</v>
      </c>
      <c r="B19" s="41">
        <f t="shared" si="2"/>
        <v>0.3741701871</v>
      </c>
      <c r="C19" s="41">
        <f t="shared" si="3"/>
        <v>0.6258298129</v>
      </c>
    </row>
    <row r="20" ht="13.5" customHeight="1">
      <c r="A20" s="172" t="s">
        <v>39</v>
      </c>
      <c r="B20" s="41">
        <f t="shared" si="2"/>
        <v>0.2304111715</v>
      </c>
      <c r="C20" s="41">
        <f t="shared" si="3"/>
        <v>0.7695888285</v>
      </c>
    </row>
    <row r="21" ht="13.5" customHeight="1"/>
    <row r="22" ht="13.5" customHeight="1"/>
    <row r="23" ht="13.5" customHeight="1">
      <c r="N23" s="181"/>
    </row>
    <row r="24" ht="13.5" customHeight="1"/>
    <row r="25" ht="13.5" customHeight="1"/>
    <row r="26" ht="13.5" customHeight="1"/>
    <row r="27" ht="13.5" customHeight="1"/>
    <row r="28" ht="13.5" customHeight="1"/>
    <row r="29" ht="13.5" customHeight="1"/>
    <row r="30" ht="13.5" customHeight="1"/>
    <row r="31" ht="13.5" customHeight="1"/>
    <row r="32" ht="13.5" customHeight="1">
      <c r="E32" s="170"/>
      <c r="F32" s="170"/>
      <c r="G32" s="170"/>
    </row>
    <row r="33" ht="13.5" customHeight="1"/>
    <row r="34" ht="13.5" customHeight="1"/>
    <row r="35" ht="13.5" customHeight="1"/>
    <row r="36" ht="13.5" customHeight="1"/>
    <row r="37" ht="13.5" customHeight="1"/>
    <row r="38" ht="13.5" customHeight="1"/>
    <row r="39" ht="13.5" customHeight="1">
      <c r="H39" s="170"/>
    </row>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F2"/>
  </hyperlinks>
  <printOptions/>
  <pageMargins bottom="1.0" footer="0.0" header="0.0" left="0.75" right="0.75" top="1.0"/>
  <pageSetup orientation="landscape"/>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52.71"/>
    <col customWidth="1" min="2" max="2" width="8.57"/>
    <col customWidth="1" min="3" max="3" width="8.29"/>
    <col customWidth="1" min="4" max="4" width="8.43"/>
    <col customWidth="1" min="5" max="5" width="8.29"/>
    <col customWidth="1" min="6" max="6" width="18.14"/>
    <col customWidth="1" min="7" max="7" width="27.86"/>
    <col customWidth="1" min="8" max="9" width="7.86"/>
    <col customWidth="1" min="10" max="10" width="8.29"/>
    <col customWidth="1" min="11" max="11" width="35.71"/>
    <col customWidth="1" min="12" max="13" width="8.29"/>
    <col customWidth="1" min="14" max="30" width="10.71"/>
  </cols>
  <sheetData>
    <row r="1" ht="13.5" customHeight="1">
      <c r="A1" s="145" t="s">
        <v>31</v>
      </c>
      <c r="B1" s="145" t="s">
        <v>1</v>
      </c>
      <c r="C1" s="145" t="s">
        <v>2</v>
      </c>
      <c r="D1" s="145" t="s">
        <v>3</v>
      </c>
      <c r="E1" s="145" t="s">
        <v>4</v>
      </c>
      <c r="F1" s="145" t="s">
        <v>5</v>
      </c>
      <c r="G1" s="145" t="s">
        <v>6</v>
      </c>
      <c r="H1" s="145" t="s">
        <v>7</v>
      </c>
      <c r="I1" s="145" t="s">
        <v>8</v>
      </c>
      <c r="J1" s="146"/>
      <c r="K1" s="146"/>
      <c r="L1" s="146"/>
      <c r="M1" s="146"/>
      <c r="N1" s="146"/>
      <c r="O1" s="146"/>
      <c r="P1" s="146"/>
      <c r="Q1" s="146"/>
      <c r="R1" s="146"/>
      <c r="S1" s="146"/>
      <c r="T1" s="146"/>
      <c r="U1" s="146"/>
      <c r="V1" s="146"/>
      <c r="W1" s="146"/>
      <c r="X1" s="146"/>
      <c r="Y1" s="146"/>
      <c r="Z1" s="146"/>
      <c r="AA1" s="146"/>
      <c r="AB1" s="146"/>
      <c r="AC1" s="146"/>
      <c r="AD1" s="146"/>
    </row>
    <row r="2" ht="130.5" customHeight="1">
      <c r="A2" s="10" t="s">
        <v>107</v>
      </c>
      <c r="B2" s="5" t="s">
        <v>108</v>
      </c>
      <c r="C2" s="10" t="s">
        <v>109</v>
      </c>
      <c r="D2" s="10"/>
      <c r="E2" s="10" t="s">
        <v>110</v>
      </c>
      <c r="F2" s="147" t="s">
        <v>36</v>
      </c>
      <c r="G2" s="148" t="s">
        <v>111</v>
      </c>
      <c r="H2" s="10"/>
      <c r="I2" s="10" t="s">
        <v>112</v>
      </c>
    </row>
    <row r="3" ht="13.5" customHeight="1"/>
    <row r="4" ht="13.5" customHeight="1">
      <c r="A4" s="14" t="s">
        <v>113</v>
      </c>
    </row>
    <row r="5" ht="13.5" customHeight="1"/>
    <row r="6" ht="13.5" customHeight="1">
      <c r="A6" s="149" t="s">
        <v>114</v>
      </c>
      <c r="B6" s="150"/>
      <c r="C6" s="150"/>
      <c r="D6" s="150"/>
      <c r="E6" s="150"/>
      <c r="F6" s="150"/>
      <c r="G6" s="151"/>
    </row>
    <row r="7" ht="13.5" customHeight="1">
      <c r="A7" s="152"/>
      <c r="B7" s="153">
        <v>2015.0</v>
      </c>
      <c r="C7" s="154"/>
      <c r="D7" s="154"/>
      <c r="E7" s="153">
        <v>2018.0</v>
      </c>
      <c r="F7" s="154"/>
      <c r="G7" s="155"/>
      <c r="L7" s="90">
        <v>2015.0</v>
      </c>
      <c r="M7" s="90">
        <v>2018.0</v>
      </c>
    </row>
    <row r="8" ht="13.5" customHeight="1">
      <c r="A8" s="23"/>
      <c r="B8" s="23" t="s">
        <v>115</v>
      </c>
      <c r="C8" s="23" t="s">
        <v>116</v>
      </c>
      <c r="D8" s="156" t="s">
        <v>117</v>
      </c>
      <c r="E8" s="23" t="s">
        <v>115</v>
      </c>
      <c r="F8" s="23" t="s">
        <v>116</v>
      </c>
      <c r="G8" s="157" t="s">
        <v>117</v>
      </c>
      <c r="J8" s="158" t="s">
        <v>114</v>
      </c>
      <c r="K8" t="s">
        <v>118</v>
      </c>
      <c r="L8" s="159">
        <f t="shared" ref="L8:L21" si="1">D9</f>
        <v>0.5342465753</v>
      </c>
      <c r="M8" s="159">
        <f t="shared" ref="M8:M21" si="2">G9</f>
        <v>0.4054054054</v>
      </c>
    </row>
    <row r="9" ht="13.5" customHeight="1">
      <c r="A9" s="23" t="s">
        <v>118</v>
      </c>
      <c r="B9" s="89">
        <v>73.0</v>
      </c>
      <c r="C9" s="89">
        <v>39.0</v>
      </c>
      <c r="D9" s="157">
        <f t="shared" ref="D9:D22" si="3">C9/B9</f>
        <v>0.5342465753</v>
      </c>
      <c r="E9" s="89">
        <v>222.0</v>
      </c>
      <c r="F9" s="89">
        <v>90.0</v>
      </c>
      <c r="G9" s="157">
        <f t="shared" ref="G9:G22" si="4">F9/E9</f>
        <v>0.4054054054</v>
      </c>
      <c r="J9" s="160"/>
      <c r="K9" t="s">
        <v>119</v>
      </c>
      <c r="L9" s="159">
        <f t="shared" si="1"/>
        <v>0.33</v>
      </c>
      <c r="M9" s="159">
        <f t="shared" si="2"/>
        <v>0.2786885246</v>
      </c>
    </row>
    <row r="10" ht="13.5" customHeight="1">
      <c r="A10" s="23" t="s">
        <v>119</v>
      </c>
      <c r="B10" s="89">
        <v>100.0</v>
      </c>
      <c r="C10" s="89">
        <v>33.0</v>
      </c>
      <c r="D10" s="157">
        <f t="shared" si="3"/>
        <v>0.33</v>
      </c>
      <c r="E10" s="89">
        <v>244.0</v>
      </c>
      <c r="F10" s="89">
        <v>68.0</v>
      </c>
      <c r="G10" s="157">
        <f t="shared" si="4"/>
        <v>0.2786885246</v>
      </c>
      <c r="J10" s="160"/>
      <c r="K10" t="s">
        <v>120</v>
      </c>
      <c r="L10" s="159">
        <f t="shared" si="1"/>
        <v>0.8088235294</v>
      </c>
      <c r="M10" s="159">
        <f t="shared" si="2"/>
        <v>1.15</v>
      </c>
    </row>
    <row r="11" ht="13.5" customHeight="1">
      <c r="A11" s="23" t="s">
        <v>120</v>
      </c>
      <c r="B11" s="89">
        <v>68.0</v>
      </c>
      <c r="C11" s="89">
        <v>55.0</v>
      </c>
      <c r="D11" s="157">
        <f t="shared" si="3"/>
        <v>0.8088235294</v>
      </c>
      <c r="E11" s="89">
        <v>140.0</v>
      </c>
      <c r="F11" s="89">
        <v>161.0</v>
      </c>
      <c r="G11" s="157">
        <f t="shared" si="4"/>
        <v>1.15</v>
      </c>
      <c r="J11" s="160"/>
      <c r="K11" t="s">
        <v>121</v>
      </c>
      <c r="L11" s="159">
        <f t="shared" si="1"/>
        <v>0.7407407407</v>
      </c>
      <c r="M11" s="159">
        <f t="shared" si="2"/>
        <v>0.375</v>
      </c>
    </row>
    <row r="12" ht="13.5" customHeight="1">
      <c r="A12" s="23" t="s">
        <v>121</v>
      </c>
      <c r="B12" s="89">
        <v>27.0</v>
      </c>
      <c r="C12" s="89">
        <v>20.0</v>
      </c>
      <c r="D12" s="157">
        <f t="shared" si="3"/>
        <v>0.7407407407</v>
      </c>
      <c r="E12" s="89">
        <v>80.0</v>
      </c>
      <c r="F12" s="89">
        <v>30.0</v>
      </c>
      <c r="G12" s="157">
        <f t="shared" si="4"/>
        <v>0.375</v>
      </c>
      <c r="J12" s="160"/>
      <c r="K12" t="s">
        <v>122</v>
      </c>
      <c r="L12" s="159">
        <f t="shared" si="1"/>
        <v>1.524271845</v>
      </c>
      <c r="M12" s="159">
        <f t="shared" si="2"/>
        <v>1.245689655</v>
      </c>
    </row>
    <row r="13" ht="13.5" customHeight="1">
      <c r="A13" s="23" t="s">
        <v>122</v>
      </c>
      <c r="B13" s="89">
        <v>103.0</v>
      </c>
      <c r="C13" s="89">
        <v>157.0</v>
      </c>
      <c r="D13" s="157">
        <f t="shared" si="3"/>
        <v>1.524271845</v>
      </c>
      <c r="E13" s="89">
        <v>232.0</v>
      </c>
      <c r="F13" s="89">
        <v>289.0</v>
      </c>
      <c r="G13" s="157">
        <f t="shared" si="4"/>
        <v>1.245689655</v>
      </c>
      <c r="J13" s="160"/>
      <c r="K13" t="s">
        <v>123</v>
      </c>
      <c r="L13" s="159">
        <f t="shared" si="1"/>
        <v>0.8300970874</v>
      </c>
      <c r="M13" s="159">
        <f t="shared" si="2"/>
        <v>0.9048625793</v>
      </c>
    </row>
    <row r="14" ht="13.5" customHeight="1">
      <c r="A14" s="23" t="s">
        <v>123</v>
      </c>
      <c r="B14" s="89">
        <v>206.0</v>
      </c>
      <c r="C14" s="89">
        <v>171.0</v>
      </c>
      <c r="D14" s="157">
        <f t="shared" si="3"/>
        <v>0.8300970874</v>
      </c>
      <c r="E14" s="89">
        <v>473.0</v>
      </c>
      <c r="F14" s="89">
        <v>428.0</v>
      </c>
      <c r="G14" s="157">
        <f t="shared" si="4"/>
        <v>0.9048625793</v>
      </c>
      <c r="J14" s="160"/>
      <c r="K14" t="s">
        <v>124</v>
      </c>
      <c r="L14" s="159">
        <f t="shared" si="1"/>
        <v>0.9253731343</v>
      </c>
      <c r="M14" s="159">
        <f t="shared" si="2"/>
        <v>0.9874213836</v>
      </c>
    </row>
    <row r="15" ht="13.5" customHeight="1">
      <c r="A15" s="23" t="s">
        <v>124</v>
      </c>
      <c r="B15" s="89">
        <v>67.0</v>
      </c>
      <c r="C15" s="89">
        <v>62.0</v>
      </c>
      <c r="D15" s="157">
        <f t="shared" si="3"/>
        <v>0.9253731343</v>
      </c>
      <c r="E15" s="89">
        <v>159.0</v>
      </c>
      <c r="F15" s="89">
        <v>157.0</v>
      </c>
      <c r="G15" s="157">
        <f t="shared" si="4"/>
        <v>0.9874213836</v>
      </c>
      <c r="J15" s="160"/>
      <c r="K15" t="s">
        <v>125</v>
      </c>
      <c r="L15" s="159">
        <f t="shared" si="1"/>
        <v>0.7567567568</v>
      </c>
      <c r="M15" s="159">
        <f t="shared" si="2"/>
        <v>0.7368421053</v>
      </c>
    </row>
    <row r="16" ht="13.5" customHeight="1">
      <c r="A16" s="23" t="s">
        <v>125</v>
      </c>
      <c r="B16" s="89">
        <v>111.0</v>
      </c>
      <c r="C16" s="89">
        <v>84.0</v>
      </c>
      <c r="D16" s="157">
        <f t="shared" si="3"/>
        <v>0.7567567568</v>
      </c>
      <c r="E16" s="89">
        <v>228.0</v>
      </c>
      <c r="F16" s="89">
        <v>168.0</v>
      </c>
      <c r="G16" s="157">
        <f t="shared" si="4"/>
        <v>0.7368421053</v>
      </c>
      <c r="J16" s="160"/>
      <c r="K16" t="s">
        <v>126</v>
      </c>
      <c r="L16" s="159">
        <f t="shared" si="1"/>
        <v>0.2783882784</v>
      </c>
      <c r="M16" s="159">
        <f t="shared" si="2"/>
        <v>0.2626865672</v>
      </c>
    </row>
    <row r="17" ht="13.5" customHeight="1">
      <c r="A17" s="23" t="s">
        <v>126</v>
      </c>
      <c r="B17" s="89">
        <v>273.0</v>
      </c>
      <c r="C17" s="89">
        <v>76.0</v>
      </c>
      <c r="D17" s="157">
        <f t="shared" si="3"/>
        <v>0.2783882784</v>
      </c>
      <c r="E17" s="89">
        <v>670.0</v>
      </c>
      <c r="F17" s="89">
        <v>176.0</v>
      </c>
      <c r="G17" s="157">
        <f t="shared" si="4"/>
        <v>0.2626865672</v>
      </c>
      <c r="J17" s="160"/>
      <c r="K17" t="s">
        <v>127</v>
      </c>
      <c r="L17" s="159">
        <f t="shared" si="1"/>
        <v>1.587628866</v>
      </c>
      <c r="M17" s="159">
        <f t="shared" si="2"/>
        <v>1.305309735</v>
      </c>
    </row>
    <row r="18" ht="13.5" customHeight="1">
      <c r="A18" s="23" t="s">
        <v>127</v>
      </c>
      <c r="B18" s="89">
        <v>97.0</v>
      </c>
      <c r="C18" s="89">
        <v>154.0</v>
      </c>
      <c r="D18" s="157">
        <f t="shared" si="3"/>
        <v>1.587628866</v>
      </c>
      <c r="E18" s="89">
        <v>226.0</v>
      </c>
      <c r="F18" s="89">
        <v>295.0</v>
      </c>
      <c r="G18" s="157">
        <f t="shared" si="4"/>
        <v>1.305309735</v>
      </c>
      <c r="J18" s="160"/>
      <c r="K18" t="s">
        <v>128</v>
      </c>
      <c r="L18" s="159">
        <f t="shared" si="1"/>
        <v>1.007246377</v>
      </c>
      <c r="M18" s="159">
        <f t="shared" si="2"/>
        <v>0.9598540146</v>
      </c>
    </row>
    <row r="19" ht="13.5" customHeight="1">
      <c r="A19" s="23" t="s">
        <v>128</v>
      </c>
      <c r="B19" s="89">
        <v>138.0</v>
      </c>
      <c r="C19" s="89">
        <v>139.0</v>
      </c>
      <c r="D19" s="157">
        <f t="shared" si="3"/>
        <v>1.007246377</v>
      </c>
      <c r="E19" s="89">
        <v>274.0</v>
      </c>
      <c r="F19" s="89">
        <v>263.0</v>
      </c>
      <c r="G19" s="157">
        <f t="shared" si="4"/>
        <v>0.9598540146</v>
      </c>
      <c r="J19" s="160"/>
      <c r="K19" t="s">
        <v>129</v>
      </c>
      <c r="L19" s="159">
        <f t="shared" si="1"/>
        <v>0.6953125</v>
      </c>
      <c r="M19" s="159">
        <f t="shared" si="2"/>
        <v>0.8225806452</v>
      </c>
    </row>
    <row r="20" ht="13.5" customHeight="1">
      <c r="A20" s="23" t="s">
        <v>129</v>
      </c>
      <c r="B20" s="89">
        <v>128.0</v>
      </c>
      <c r="C20" s="89">
        <v>89.0</v>
      </c>
      <c r="D20" s="157">
        <f t="shared" si="3"/>
        <v>0.6953125</v>
      </c>
      <c r="E20" s="89">
        <v>186.0</v>
      </c>
      <c r="F20" s="89">
        <v>153.0</v>
      </c>
      <c r="G20" s="157">
        <f t="shared" si="4"/>
        <v>0.8225806452</v>
      </c>
      <c r="J20" s="160"/>
      <c r="K20" t="s">
        <v>130</v>
      </c>
      <c r="L20" s="159">
        <f t="shared" si="1"/>
        <v>0.7634408602</v>
      </c>
      <c r="M20" s="159">
        <f t="shared" si="2"/>
        <v>0.8929765886</v>
      </c>
    </row>
    <row r="21" ht="13.5" customHeight="1">
      <c r="A21" s="23" t="s">
        <v>130</v>
      </c>
      <c r="B21" s="89">
        <v>186.0</v>
      </c>
      <c r="C21" s="89">
        <v>142.0</v>
      </c>
      <c r="D21" s="157">
        <f t="shared" si="3"/>
        <v>0.7634408602</v>
      </c>
      <c r="E21" s="89">
        <v>299.0</v>
      </c>
      <c r="F21" s="89">
        <v>267.0</v>
      </c>
      <c r="G21" s="157">
        <f t="shared" si="4"/>
        <v>0.8929765886</v>
      </c>
      <c r="J21" s="161"/>
      <c r="K21" t="s">
        <v>131</v>
      </c>
      <c r="L21" s="159">
        <f t="shared" si="1"/>
        <v>0.7464788732</v>
      </c>
      <c r="M21" s="159">
        <f t="shared" si="2"/>
        <v>0.7384615385</v>
      </c>
    </row>
    <row r="22" ht="13.5" customHeight="1">
      <c r="A22" s="23" t="s">
        <v>131</v>
      </c>
      <c r="B22" s="89">
        <v>71.0</v>
      </c>
      <c r="C22" s="89">
        <v>53.0</v>
      </c>
      <c r="D22" s="157">
        <f t="shared" si="3"/>
        <v>0.7464788732</v>
      </c>
      <c r="E22" s="89">
        <v>130.0</v>
      </c>
      <c r="F22" s="89">
        <v>96.0</v>
      </c>
      <c r="G22" s="157">
        <f t="shared" si="4"/>
        <v>0.7384615385</v>
      </c>
    </row>
    <row r="23" ht="13.5" customHeight="1">
      <c r="D23" s="162"/>
    </row>
    <row r="24" ht="13.5" customHeight="1">
      <c r="A24" s="163" t="s">
        <v>55</v>
      </c>
      <c r="B24" s="59"/>
      <c r="C24" s="59"/>
      <c r="D24" s="59"/>
      <c r="E24" s="59"/>
      <c r="F24" s="59"/>
      <c r="G24" s="61"/>
    </row>
    <row r="25" ht="13.5" customHeight="1">
      <c r="A25" s="22"/>
      <c r="B25" s="164">
        <v>2015.0</v>
      </c>
      <c r="C25" s="59"/>
      <c r="D25" s="61"/>
      <c r="E25" s="164">
        <v>2018.0</v>
      </c>
      <c r="F25" s="59"/>
      <c r="G25" s="61"/>
    </row>
    <row r="26" ht="13.5" customHeight="1">
      <c r="A26" s="22"/>
      <c r="B26" s="22" t="s">
        <v>115</v>
      </c>
      <c r="C26" s="22" t="s">
        <v>116</v>
      </c>
      <c r="D26" s="165" t="s">
        <v>117</v>
      </c>
      <c r="E26" s="22" t="s">
        <v>115</v>
      </c>
      <c r="F26" s="22" t="s">
        <v>116</v>
      </c>
      <c r="G26" s="166" t="s">
        <v>117</v>
      </c>
      <c r="L26" s="90">
        <v>2015.0</v>
      </c>
      <c r="M26" s="90">
        <v>2018.0</v>
      </c>
    </row>
    <row r="27" ht="13.5" customHeight="1">
      <c r="A27" s="22" t="s">
        <v>118</v>
      </c>
      <c r="B27" s="89">
        <v>740.0</v>
      </c>
      <c r="C27" s="89">
        <v>492.0</v>
      </c>
      <c r="D27" s="167">
        <f t="shared" ref="D27:D40" si="5">C27/B27</f>
        <v>0.6648648649</v>
      </c>
      <c r="E27" s="89">
        <v>423.0</v>
      </c>
      <c r="F27" s="89">
        <v>328.0</v>
      </c>
      <c r="G27" s="166">
        <f t="shared" ref="G27:G40" si="6">F27/E27</f>
        <v>0.7754137116</v>
      </c>
      <c r="J27" s="168" t="s">
        <v>55</v>
      </c>
      <c r="K27" t="s">
        <v>118</v>
      </c>
      <c r="L27" s="159">
        <f t="shared" ref="L27:L40" si="7">D27</f>
        <v>0.6648648649</v>
      </c>
      <c r="M27" s="159">
        <f t="shared" ref="M27:M40" si="8">G27</f>
        <v>0.7754137116</v>
      </c>
    </row>
    <row r="28" ht="13.5" customHeight="1">
      <c r="A28" s="22" t="s">
        <v>119</v>
      </c>
      <c r="B28" s="89">
        <v>630.0</v>
      </c>
      <c r="C28" s="89">
        <v>224.0</v>
      </c>
      <c r="D28" s="167">
        <f t="shared" si="5"/>
        <v>0.3555555556</v>
      </c>
      <c r="E28" s="89">
        <v>298.0</v>
      </c>
      <c r="F28" s="89">
        <v>107.0</v>
      </c>
      <c r="G28" s="166">
        <f t="shared" si="6"/>
        <v>0.3590604027</v>
      </c>
      <c r="J28" s="169"/>
      <c r="K28" t="s">
        <v>119</v>
      </c>
      <c r="L28" s="159">
        <f t="shared" si="7"/>
        <v>0.3555555556</v>
      </c>
      <c r="M28" s="159">
        <f t="shared" si="8"/>
        <v>0.3590604027</v>
      </c>
    </row>
    <row r="29" ht="13.5" customHeight="1">
      <c r="A29" s="22" t="s">
        <v>120</v>
      </c>
      <c r="B29" s="89">
        <v>546.0</v>
      </c>
      <c r="C29" s="89">
        <v>756.0</v>
      </c>
      <c r="D29" s="167">
        <f t="shared" si="5"/>
        <v>1.384615385</v>
      </c>
      <c r="E29" s="89">
        <v>295.0</v>
      </c>
      <c r="F29" s="89">
        <v>492.0</v>
      </c>
      <c r="G29" s="166">
        <f t="shared" si="6"/>
        <v>1.66779661</v>
      </c>
      <c r="J29" s="169"/>
      <c r="K29" t="s">
        <v>120</v>
      </c>
      <c r="L29" s="159">
        <f t="shared" si="7"/>
        <v>1.384615385</v>
      </c>
      <c r="M29" s="159">
        <f t="shared" si="8"/>
        <v>1.66779661</v>
      </c>
    </row>
    <row r="30" ht="13.5" customHeight="1">
      <c r="A30" s="22" t="s">
        <v>121</v>
      </c>
      <c r="B30" s="89">
        <v>309.0</v>
      </c>
      <c r="C30" s="89">
        <v>146.0</v>
      </c>
      <c r="D30" s="167">
        <f t="shared" si="5"/>
        <v>0.4724919094</v>
      </c>
      <c r="E30" s="89">
        <v>181.0</v>
      </c>
      <c r="F30" s="89">
        <v>97.0</v>
      </c>
      <c r="G30" s="166">
        <f t="shared" si="6"/>
        <v>0.5359116022</v>
      </c>
      <c r="J30" s="169"/>
      <c r="K30" t="s">
        <v>121</v>
      </c>
      <c r="L30" s="159">
        <f t="shared" si="7"/>
        <v>0.4724919094</v>
      </c>
      <c r="M30" s="159">
        <f t="shared" si="8"/>
        <v>0.5359116022</v>
      </c>
    </row>
    <row r="31" ht="13.5" customHeight="1">
      <c r="A31" s="22" t="s">
        <v>122</v>
      </c>
      <c r="B31" s="89">
        <v>821.0</v>
      </c>
      <c r="C31" s="89">
        <v>1433.0</v>
      </c>
      <c r="D31" s="167">
        <f t="shared" si="5"/>
        <v>1.7454324</v>
      </c>
      <c r="E31" s="89">
        <v>532.0</v>
      </c>
      <c r="F31" s="89">
        <v>1018.0</v>
      </c>
      <c r="G31" s="166">
        <f t="shared" si="6"/>
        <v>1.913533835</v>
      </c>
      <c r="J31" s="169"/>
      <c r="K31" t="s">
        <v>122</v>
      </c>
      <c r="L31" s="159">
        <f t="shared" si="7"/>
        <v>1.7454324</v>
      </c>
      <c r="M31" s="159">
        <f t="shared" si="8"/>
        <v>1.913533835</v>
      </c>
    </row>
    <row r="32" ht="13.5" customHeight="1">
      <c r="A32" s="22" t="s">
        <v>123</v>
      </c>
      <c r="B32" s="89">
        <v>2723.0</v>
      </c>
      <c r="C32" s="89">
        <v>1879.0</v>
      </c>
      <c r="D32" s="167">
        <f t="shared" si="5"/>
        <v>0.6900477415</v>
      </c>
      <c r="E32" s="89">
        <v>1749.0</v>
      </c>
      <c r="F32" s="89">
        <v>1359.0</v>
      </c>
      <c r="G32" s="166">
        <f t="shared" si="6"/>
        <v>0.7770154374</v>
      </c>
      <c r="J32" s="169"/>
      <c r="K32" t="s">
        <v>123</v>
      </c>
      <c r="L32" s="159">
        <f t="shared" si="7"/>
        <v>0.6900477415</v>
      </c>
      <c r="M32" s="159">
        <f t="shared" si="8"/>
        <v>0.7770154374</v>
      </c>
    </row>
    <row r="33" ht="13.5" customHeight="1">
      <c r="A33" s="22" t="s">
        <v>124</v>
      </c>
      <c r="B33" s="89">
        <v>680.0</v>
      </c>
      <c r="C33" s="89">
        <v>617.0</v>
      </c>
      <c r="D33" s="167">
        <f t="shared" si="5"/>
        <v>0.9073529412</v>
      </c>
      <c r="E33" s="89">
        <v>443.0</v>
      </c>
      <c r="F33" s="89">
        <v>414.0</v>
      </c>
      <c r="G33" s="166">
        <f t="shared" si="6"/>
        <v>0.934537246</v>
      </c>
      <c r="J33" s="169"/>
      <c r="K33" t="s">
        <v>124</v>
      </c>
      <c r="L33" s="159">
        <f t="shared" si="7"/>
        <v>0.9073529412</v>
      </c>
      <c r="M33" s="159">
        <f t="shared" si="8"/>
        <v>0.934537246</v>
      </c>
    </row>
    <row r="34" ht="13.5" customHeight="1">
      <c r="A34" s="22" t="s">
        <v>125</v>
      </c>
      <c r="B34" s="89">
        <v>895.0</v>
      </c>
      <c r="C34" s="89">
        <v>559.0</v>
      </c>
      <c r="D34" s="167">
        <f t="shared" si="5"/>
        <v>0.6245810056</v>
      </c>
      <c r="E34" s="89">
        <v>500.0</v>
      </c>
      <c r="F34" s="89">
        <v>334.0</v>
      </c>
      <c r="G34" s="166">
        <f t="shared" si="6"/>
        <v>0.668</v>
      </c>
      <c r="J34" s="169"/>
      <c r="K34" t="s">
        <v>125</v>
      </c>
      <c r="L34" s="159">
        <f t="shared" si="7"/>
        <v>0.6245810056</v>
      </c>
      <c r="M34" s="159">
        <f t="shared" si="8"/>
        <v>0.668</v>
      </c>
    </row>
    <row r="35" ht="13.5" customHeight="1">
      <c r="A35" s="22" t="s">
        <v>126</v>
      </c>
      <c r="B35" s="89">
        <v>1523.0</v>
      </c>
      <c r="C35" s="89">
        <v>406.0</v>
      </c>
      <c r="D35" s="167">
        <f t="shared" si="5"/>
        <v>0.2665791202</v>
      </c>
      <c r="E35" s="89">
        <v>788.0</v>
      </c>
      <c r="F35" s="89">
        <v>242.0</v>
      </c>
      <c r="G35" s="166">
        <f t="shared" si="6"/>
        <v>0.307106599</v>
      </c>
      <c r="J35" s="169"/>
      <c r="K35" t="s">
        <v>126</v>
      </c>
      <c r="L35" s="159">
        <f t="shared" si="7"/>
        <v>0.2665791202</v>
      </c>
      <c r="M35" s="159">
        <f t="shared" si="8"/>
        <v>0.307106599</v>
      </c>
    </row>
    <row r="36" ht="13.5" customHeight="1">
      <c r="A36" s="22" t="s">
        <v>127</v>
      </c>
      <c r="B36" s="89">
        <v>823.0</v>
      </c>
      <c r="C36" s="89">
        <v>1300.0</v>
      </c>
      <c r="D36" s="167">
        <f t="shared" si="5"/>
        <v>1.579586877</v>
      </c>
      <c r="E36" s="89">
        <v>425.0</v>
      </c>
      <c r="F36" s="89">
        <v>715.0</v>
      </c>
      <c r="G36" s="166">
        <f t="shared" si="6"/>
        <v>1.682352941</v>
      </c>
      <c r="J36" s="169"/>
      <c r="K36" t="s">
        <v>127</v>
      </c>
      <c r="L36" s="159">
        <f t="shared" si="7"/>
        <v>1.579586877</v>
      </c>
      <c r="M36" s="159">
        <f t="shared" si="8"/>
        <v>1.682352941</v>
      </c>
    </row>
    <row r="37" ht="13.5" customHeight="1">
      <c r="A37" s="22" t="s">
        <v>128</v>
      </c>
      <c r="B37" s="89">
        <v>905.0</v>
      </c>
      <c r="C37" s="89">
        <v>976.0</v>
      </c>
      <c r="D37" s="167">
        <f t="shared" si="5"/>
        <v>1.078453039</v>
      </c>
      <c r="E37" s="89">
        <v>491.0</v>
      </c>
      <c r="F37" s="89">
        <v>580.0</v>
      </c>
      <c r="G37" s="166">
        <f t="shared" si="6"/>
        <v>1.181262729</v>
      </c>
      <c r="J37" s="169"/>
      <c r="K37" t="s">
        <v>128</v>
      </c>
      <c r="L37" s="159">
        <f t="shared" si="7"/>
        <v>1.078453039</v>
      </c>
      <c r="M37" s="159">
        <f t="shared" si="8"/>
        <v>1.181262729</v>
      </c>
    </row>
    <row r="38" ht="13.5" customHeight="1">
      <c r="A38" s="22" t="s">
        <v>129</v>
      </c>
      <c r="B38" s="89">
        <v>1003.0</v>
      </c>
      <c r="C38" s="89">
        <v>912.0</v>
      </c>
      <c r="D38" s="167">
        <f t="shared" si="5"/>
        <v>0.9092721834</v>
      </c>
      <c r="E38" s="89">
        <v>639.0</v>
      </c>
      <c r="F38" s="89">
        <v>627.0</v>
      </c>
      <c r="G38" s="166">
        <f t="shared" si="6"/>
        <v>0.9812206573</v>
      </c>
      <c r="J38" s="169"/>
      <c r="K38" t="s">
        <v>129</v>
      </c>
      <c r="L38" s="159">
        <f t="shared" si="7"/>
        <v>0.9092721834</v>
      </c>
      <c r="M38" s="159">
        <f t="shared" si="8"/>
        <v>0.9812206573</v>
      </c>
    </row>
    <row r="39" ht="13.5" customHeight="1">
      <c r="A39" s="22" t="s">
        <v>130</v>
      </c>
      <c r="B39" s="89">
        <v>921.0</v>
      </c>
      <c r="C39" s="89">
        <v>775.0</v>
      </c>
      <c r="D39" s="167">
        <f t="shared" si="5"/>
        <v>0.8414766558</v>
      </c>
      <c r="E39" s="89">
        <v>504.0</v>
      </c>
      <c r="F39" s="89">
        <v>491.0</v>
      </c>
      <c r="G39" s="166">
        <f t="shared" si="6"/>
        <v>0.9742063492</v>
      </c>
      <c r="J39" s="169"/>
      <c r="K39" t="s">
        <v>130</v>
      </c>
      <c r="L39" s="159">
        <f t="shared" si="7"/>
        <v>0.8414766558</v>
      </c>
      <c r="M39" s="159">
        <f t="shared" si="8"/>
        <v>0.9742063492</v>
      </c>
    </row>
    <row r="40" ht="13.5" customHeight="1">
      <c r="A40" s="22" t="s">
        <v>131</v>
      </c>
      <c r="B40" s="89">
        <v>404.0</v>
      </c>
      <c r="C40" s="89">
        <v>348.0</v>
      </c>
      <c r="D40" s="167">
        <f t="shared" si="5"/>
        <v>0.8613861386</v>
      </c>
      <c r="E40" s="89">
        <v>245.0</v>
      </c>
      <c r="F40" s="89">
        <v>238.0</v>
      </c>
      <c r="G40" s="166">
        <f t="shared" si="6"/>
        <v>0.9714285714</v>
      </c>
      <c r="J40" s="173"/>
      <c r="K40" t="s">
        <v>131</v>
      </c>
      <c r="L40" s="159">
        <f t="shared" si="7"/>
        <v>0.8613861386</v>
      </c>
      <c r="M40" s="159">
        <f t="shared" si="8"/>
        <v>0.9714285714</v>
      </c>
    </row>
    <row r="41" ht="13.5" customHeight="1"/>
    <row r="42" ht="13.5" customHeight="1">
      <c r="A42" s="176" t="s">
        <v>54</v>
      </c>
      <c r="B42" s="59"/>
      <c r="C42" s="59"/>
      <c r="D42" s="59"/>
      <c r="E42" s="59"/>
      <c r="F42" s="59"/>
      <c r="G42" s="61"/>
    </row>
    <row r="43" ht="13.5" customHeight="1">
      <c r="A43" s="21"/>
      <c r="B43" s="177">
        <v>2015.0</v>
      </c>
      <c r="C43" s="59"/>
      <c r="D43" s="61"/>
      <c r="E43" s="177">
        <v>2018.0</v>
      </c>
      <c r="F43" s="59"/>
      <c r="G43" s="61"/>
      <c r="L43" s="90">
        <v>2015.0</v>
      </c>
      <c r="M43" s="90">
        <v>2018.0</v>
      </c>
    </row>
    <row r="44" ht="13.5" customHeight="1">
      <c r="A44" s="21"/>
      <c r="B44" s="21" t="s">
        <v>115</v>
      </c>
      <c r="C44" s="21" t="s">
        <v>116</v>
      </c>
      <c r="D44" s="178" t="s">
        <v>117</v>
      </c>
      <c r="E44" s="21" t="s">
        <v>115</v>
      </c>
      <c r="F44" s="21" t="s">
        <v>116</v>
      </c>
      <c r="G44" s="179" t="s">
        <v>117</v>
      </c>
      <c r="J44" s="180" t="s">
        <v>54</v>
      </c>
      <c r="K44" t="s">
        <v>118</v>
      </c>
      <c r="L44" s="159">
        <f t="shared" ref="L44:L57" si="9">D45</f>
        <v>0.6612612613</v>
      </c>
      <c r="M44" s="159">
        <f t="shared" ref="M44:M57" si="10">G45</f>
        <v>0.5412087912</v>
      </c>
    </row>
    <row r="45" ht="13.5" customHeight="1">
      <c r="A45" s="21" t="s">
        <v>118</v>
      </c>
      <c r="B45" s="89">
        <v>555.0</v>
      </c>
      <c r="C45" s="89">
        <v>367.0</v>
      </c>
      <c r="D45" s="179">
        <f t="shared" ref="D45:D58" si="11">C45/B45</f>
        <v>0.6612612613</v>
      </c>
      <c r="E45" s="89">
        <v>728.0</v>
      </c>
      <c r="F45" s="89">
        <v>394.0</v>
      </c>
      <c r="G45" s="179">
        <f t="shared" ref="G45:G58" si="12">F45/E45</f>
        <v>0.5412087912</v>
      </c>
      <c r="J45" s="182"/>
      <c r="K45" t="s">
        <v>119</v>
      </c>
      <c r="L45" s="159">
        <f t="shared" si="9"/>
        <v>0.2303754266</v>
      </c>
      <c r="M45" s="159">
        <f t="shared" si="10"/>
        <v>0.279314888</v>
      </c>
    </row>
    <row r="46" ht="13.5" customHeight="1">
      <c r="A46" s="21" t="s">
        <v>119</v>
      </c>
      <c r="B46" s="89">
        <v>586.0</v>
      </c>
      <c r="C46" s="89">
        <v>135.0</v>
      </c>
      <c r="D46" s="179">
        <f t="shared" si="11"/>
        <v>0.2303754266</v>
      </c>
      <c r="E46" s="89">
        <v>759.0</v>
      </c>
      <c r="F46" s="89">
        <v>212.0</v>
      </c>
      <c r="G46" s="179">
        <f t="shared" si="12"/>
        <v>0.279314888</v>
      </c>
      <c r="J46" s="182"/>
      <c r="K46" t="s">
        <v>120</v>
      </c>
      <c r="L46" s="159">
        <f t="shared" si="9"/>
        <v>0.734</v>
      </c>
      <c r="M46" s="159">
        <f t="shared" si="10"/>
        <v>0.8896210873</v>
      </c>
    </row>
    <row r="47" ht="13.5" customHeight="1">
      <c r="A47" s="21" t="s">
        <v>120</v>
      </c>
      <c r="B47" s="89">
        <v>500.0</v>
      </c>
      <c r="C47" s="89">
        <v>367.0</v>
      </c>
      <c r="D47" s="179">
        <f t="shared" si="11"/>
        <v>0.734</v>
      </c>
      <c r="E47" s="89">
        <v>607.0</v>
      </c>
      <c r="F47" s="89">
        <v>540.0</v>
      </c>
      <c r="G47" s="179">
        <f t="shared" si="12"/>
        <v>0.8896210873</v>
      </c>
      <c r="J47" s="182"/>
      <c r="K47" t="s">
        <v>121</v>
      </c>
      <c r="L47" s="159">
        <f t="shared" si="9"/>
        <v>0.4474885845</v>
      </c>
      <c r="M47" s="159">
        <f t="shared" si="10"/>
        <v>0.4421768707</v>
      </c>
    </row>
    <row r="48" ht="13.5" customHeight="1">
      <c r="A48" s="21" t="s">
        <v>121</v>
      </c>
      <c r="B48" s="89">
        <v>219.0</v>
      </c>
      <c r="C48" s="89">
        <v>98.0</v>
      </c>
      <c r="D48" s="179">
        <f t="shared" si="11"/>
        <v>0.4474885845</v>
      </c>
      <c r="E48" s="89">
        <v>294.0</v>
      </c>
      <c r="F48" s="89">
        <v>130.0</v>
      </c>
      <c r="G48" s="179">
        <f t="shared" si="12"/>
        <v>0.4421768707</v>
      </c>
      <c r="J48" s="182"/>
      <c r="K48" t="s">
        <v>122</v>
      </c>
      <c r="L48" s="159">
        <f t="shared" si="9"/>
        <v>0.9441860465</v>
      </c>
      <c r="M48" s="159">
        <f t="shared" si="10"/>
        <v>1.112299465</v>
      </c>
    </row>
    <row r="49" ht="13.5" customHeight="1">
      <c r="A49" s="21" t="s">
        <v>122</v>
      </c>
      <c r="B49" s="89">
        <v>645.0</v>
      </c>
      <c r="C49" s="89">
        <v>609.0</v>
      </c>
      <c r="D49" s="179">
        <f t="shared" si="11"/>
        <v>0.9441860465</v>
      </c>
      <c r="E49" s="89">
        <v>748.0</v>
      </c>
      <c r="F49" s="89">
        <v>832.0</v>
      </c>
      <c r="G49" s="179">
        <f t="shared" si="12"/>
        <v>1.112299465</v>
      </c>
      <c r="J49" s="182"/>
      <c r="K49" t="s">
        <v>123</v>
      </c>
      <c r="L49" s="159">
        <f t="shared" si="9"/>
        <v>0.3308605341</v>
      </c>
      <c r="M49" s="159">
        <f t="shared" si="10"/>
        <v>0.388605836</v>
      </c>
    </row>
    <row r="50" ht="13.5" customHeight="1">
      <c r="A50" s="21" t="s">
        <v>123</v>
      </c>
      <c r="B50" s="89">
        <v>2022.0</v>
      </c>
      <c r="C50" s="89">
        <v>669.0</v>
      </c>
      <c r="D50" s="179">
        <f t="shared" si="11"/>
        <v>0.3308605341</v>
      </c>
      <c r="E50" s="89">
        <v>2159.0</v>
      </c>
      <c r="F50" s="89">
        <v>839.0</v>
      </c>
      <c r="G50" s="179">
        <f t="shared" si="12"/>
        <v>0.388605836</v>
      </c>
      <c r="J50" s="182"/>
      <c r="K50" t="s">
        <v>124</v>
      </c>
      <c r="L50" s="159">
        <f t="shared" si="9"/>
        <v>0.5837937385</v>
      </c>
      <c r="M50" s="159">
        <f t="shared" si="10"/>
        <v>0.7083333333</v>
      </c>
    </row>
    <row r="51" ht="13.5" customHeight="1">
      <c r="A51" s="21" t="s">
        <v>124</v>
      </c>
      <c r="B51" s="89">
        <v>543.0</v>
      </c>
      <c r="C51" s="89">
        <v>317.0</v>
      </c>
      <c r="D51" s="179">
        <f t="shared" si="11"/>
        <v>0.5837937385</v>
      </c>
      <c r="E51" s="89">
        <v>648.0</v>
      </c>
      <c r="F51" s="89">
        <v>459.0</v>
      </c>
      <c r="G51" s="179">
        <f t="shared" si="12"/>
        <v>0.7083333333</v>
      </c>
      <c r="J51" s="182"/>
      <c r="K51" t="s">
        <v>125</v>
      </c>
      <c r="L51" s="159">
        <f t="shared" si="9"/>
        <v>0.3328964613</v>
      </c>
      <c r="M51" s="159">
        <f t="shared" si="10"/>
        <v>0.4656652361</v>
      </c>
    </row>
    <row r="52" ht="13.5" customHeight="1">
      <c r="A52" s="21" t="s">
        <v>125</v>
      </c>
      <c r="B52" s="89">
        <v>763.0</v>
      </c>
      <c r="C52" s="89">
        <v>254.0</v>
      </c>
      <c r="D52" s="179">
        <f t="shared" si="11"/>
        <v>0.3328964613</v>
      </c>
      <c r="E52" s="89">
        <v>932.0</v>
      </c>
      <c r="F52" s="89">
        <v>434.0</v>
      </c>
      <c r="G52" s="179">
        <f t="shared" si="12"/>
        <v>0.4656652361</v>
      </c>
      <c r="J52" s="182"/>
      <c r="K52" t="s">
        <v>126</v>
      </c>
      <c r="L52" s="159">
        <f t="shared" si="9"/>
        <v>0.1934452438</v>
      </c>
      <c r="M52" s="159">
        <f t="shared" si="10"/>
        <v>0.2169590643</v>
      </c>
    </row>
    <row r="53" ht="13.5" customHeight="1">
      <c r="A53" s="21" t="s">
        <v>126</v>
      </c>
      <c r="B53" s="89">
        <v>1251.0</v>
      </c>
      <c r="C53" s="89">
        <v>242.0</v>
      </c>
      <c r="D53" s="179">
        <f t="shared" si="11"/>
        <v>0.1934452438</v>
      </c>
      <c r="E53" s="89">
        <v>1710.0</v>
      </c>
      <c r="F53" s="89">
        <v>371.0</v>
      </c>
      <c r="G53" s="179">
        <f t="shared" si="12"/>
        <v>0.2169590643</v>
      </c>
      <c r="J53" s="182"/>
      <c r="K53" t="s">
        <v>127</v>
      </c>
      <c r="L53" s="159">
        <f t="shared" si="9"/>
        <v>1.237951807</v>
      </c>
      <c r="M53" s="159">
        <f t="shared" si="10"/>
        <v>1.22517321</v>
      </c>
    </row>
    <row r="54" ht="13.5" customHeight="1">
      <c r="A54" s="21" t="s">
        <v>127</v>
      </c>
      <c r="B54" s="89">
        <v>664.0</v>
      </c>
      <c r="C54" s="89">
        <v>822.0</v>
      </c>
      <c r="D54" s="179">
        <f t="shared" si="11"/>
        <v>1.237951807</v>
      </c>
      <c r="E54" s="89">
        <v>866.0</v>
      </c>
      <c r="F54" s="89">
        <v>1061.0</v>
      </c>
      <c r="G54" s="179">
        <f t="shared" si="12"/>
        <v>1.22517321</v>
      </c>
      <c r="J54" s="182"/>
      <c r="K54" t="s">
        <v>128</v>
      </c>
      <c r="L54" s="159">
        <f t="shared" si="9"/>
        <v>0.8330995792</v>
      </c>
      <c r="M54" s="159">
        <f t="shared" si="10"/>
        <v>0.8654266958</v>
      </c>
    </row>
    <row r="55" ht="13.5" customHeight="1">
      <c r="A55" s="21" t="s">
        <v>128</v>
      </c>
      <c r="B55" s="89">
        <v>713.0</v>
      </c>
      <c r="C55" s="89">
        <v>594.0</v>
      </c>
      <c r="D55" s="179">
        <f t="shared" si="11"/>
        <v>0.8330995792</v>
      </c>
      <c r="E55" s="89">
        <v>914.0</v>
      </c>
      <c r="F55" s="89">
        <v>791.0</v>
      </c>
      <c r="G55" s="179">
        <f t="shared" si="12"/>
        <v>0.8654266958</v>
      </c>
      <c r="J55" s="182"/>
      <c r="K55" t="s">
        <v>129</v>
      </c>
      <c r="L55" s="159">
        <f t="shared" si="9"/>
        <v>0.5742574257</v>
      </c>
      <c r="M55" s="159">
        <f t="shared" si="10"/>
        <v>0.6749408983</v>
      </c>
    </row>
    <row r="56" ht="13.5" customHeight="1">
      <c r="A56" s="21" t="s">
        <v>129</v>
      </c>
      <c r="B56" s="89">
        <v>707.0</v>
      </c>
      <c r="C56" s="89">
        <v>406.0</v>
      </c>
      <c r="D56" s="179">
        <f t="shared" si="11"/>
        <v>0.5742574257</v>
      </c>
      <c r="E56" s="89">
        <v>846.0</v>
      </c>
      <c r="F56" s="89">
        <v>571.0</v>
      </c>
      <c r="G56" s="179">
        <f t="shared" si="12"/>
        <v>0.6749408983</v>
      </c>
      <c r="J56" s="182"/>
      <c r="K56" t="s">
        <v>130</v>
      </c>
      <c r="L56" s="159">
        <f t="shared" si="9"/>
        <v>0.5888754534</v>
      </c>
      <c r="M56" s="159">
        <f t="shared" si="10"/>
        <v>0.6598639456</v>
      </c>
    </row>
    <row r="57" ht="13.5" customHeight="1">
      <c r="A57" s="21" t="s">
        <v>130</v>
      </c>
      <c r="B57" s="89">
        <v>827.0</v>
      </c>
      <c r="C57" s="89">
        <v>487.0</v>
      </c>
      <c r="D57" s="179">
        <f t="shared" si="11"/>
        <v>0.5888754534</v>
      </c>
      <c r="E57" s="89">
        <v>1029.0</v>
      </c>
      <c r="F57" s="89">
        <v>679.0</v>
      </c>
      <c r="G57" s="179">
        <f t="shared" si="12"/>
        <v>0.6598639456</v>
      </c>
      <c r="J57" s="183"/>
      <c r="K57" t="s">
        <v>131</v>
      </c>
      <c r="L57" s="159">
        <f t="shared" si="9"/>
        <v>0.5830388693</v>
      </c>
      <c r="M57" s="159">
        <f t="shared" si="10"/>
        <v>0.6742209632</v>
      </c>
    </row>
    <row r="58" ht="13.5" customHeight="1">
      <c r="A58" s="21" t="s">
        <v>131</v>
      </c>
      <c r="B58" s="89">
        <v>283.0</v>
      </c>
      <c r="C58" s="89">
        <v>165.0</v>
      </c>
      <c r="D58" s="179">
        <f t="shared" si="11"/>
        <v>0.5830388693</v>
      </c>
      <c r="E58" s="89">
        <v>353.0</v>
      </c>
      <c r="F58" s="89">
        <v>238.0</v>
      </c>
      <c r="G58" s="179">
        <f t="shared" si="12"/>
        <v>0.6742209632</v>
      </c>
    </row>
    <row r="59" ht="13.5" customHeight="1"/>
    <row r="60" ht="13.5" customHeight="1">
      <c r="H60" s="184"/>
      <c r="I60" s="184"/>
      <c r="J60" s="184"/>
      <c r="K60" s="184"/>
      <c r="L60" s="184"/>
      <c r="M60" s="184"/>
    </row>
    <row r="61" ht="13.5" customHeight="1">
      <c r="H61" s="184"/>
      <c r="I61" s="184"/>
      <c r="J61" s="184"/>
      <c r="K61" s="184"/>
      <c r="L61" s="184"/>
      <c r="M61" s="184"/>
    </row>
    <row r="62" ht="13.5" customHeight="1">
      <c r="A62" s="185" t="s">
        <v>51</v>
      </c>
      <c r="B62" s="59"/>
      <c r="C62" s="59"/>
      <c r="D62" s="59"/>
      <c r="E62" s="59"/>
      <c r="F62" s="59"/>
      <c r="G62" s="61"/>
      <c r="H62" s="184"/>
      <c r="I62" s="184"/>
      <c r="J62" s="184"/>
      <c r="K62" s="184"/>
      <c r="L62" s="184"/>
      <c r="M62" s="184"/>
    </row>
    <row r="63" ht="13.5" customHeight="1">
      <c r="A63" s="186"/>
      <c r="B63" s="187">
        <v>2015.0</v>
      </c>
      <c r="C63" s="59"/>
      <c r="D63" s="61"/>
      <c r="E63" s="187">
        <v>2018.0</v>
      </c>
      <c r="F63" s="59"/>
      <c r="G63" s="61"/>
      <c r="H63" s="184"/>
      <c r="I63" s="184"/>
      <c r="J63" s="184"/>
      <c r="K63" s="184"/>
      <c r="L63" s="188">
        <v>2015.0</v>
      </c>
      <c r="M63" s="188">
        <v>2018.0</v>
      </c>
    </row>
    <row r="64" ht="13.5" customHeight="1">
      <c r="A64" s="186"/>
      <c r="B64" s="186" t="s">
        <v>115</v>
      </c>
      <c r="C64" s="186" t="s">
        <v>116</v>
      </c>
      <c r="D64" s="189" t="s">
        <v>117</v>
      </c>
      <c r="E64" s="186" t="s">
        <v>115</v>
      </c>
      <c r="F64" s="186" t="s">
        <v>116</v>
      </c>
      <c r="G64" s="190" t="s">
        <v>117</v>
      </c>
      <c r="H64" s="184"/>
      <c r="I64" s="184"/>
      <c r="J64" s="191" t="s">
        <v>51</v>
      </c>
      <c r="K64" t="s">
        <v>118</v>
      </c>
      <c r="L64" s="159">
        <f t="shared" ref="L64:L77" si="13">D65</f>
        <v>0.22</v>
      </c>
      <c r="M64" s="159">
        <f t="shared" ref="M64:M77" si="14">G65</f>
        <v>0.25</v>
      </c>
    </row>
    <row r="65" ht="13.5" customHeight="1">
      <c r="A65" s="186" t="s">
        <v>118</v>
      </c>
      <c r="B65" s="192">
        <v>702.0</v>
      </c>
      <c r="C65" s="192">
        <v>156.0</v>
      </c>
      <c r="D65" s="190">
        <v>0.22</v>
      </c>
      <c r="E65" s="192">
        <v>662.0</v>
      </c>
      <c r="F65" s="192">
        <v>164.0</v>
      </c>
      <c r="G65" s="190">
        <v>0.25</v>
      </c>
      <c r="H65" s="184"/>
      <c r="I65" s="184"/>
      <c r="J65" s="193"/>
      <c r="K65" t="s">
        <v>119</v>
      </c>
      <c r="L65" s="159">
        <f t="shared" si="13"/>
        <v>0.12</v>
      </c>
      <c r="M65" s="159">
        <f t="shared" si="14"/>
        <v>0.14</v>
      </c>
    </row>
    <row r="66" ht="13.5" customHeight="1">
      <c r="A66" s="186" t="s">
        <v>119</v>
      </c>
      <c r="B66" s="192">
        <v>450.0</v>
      </c>
      <c r="C66" s="192">
        <v>53.0</v>
      </c>
      <c r="D66" s="190">
        <v>0.12</v>
      </c>
      <c r="E66" s="192">
        <v>423.0</v>
      </c>
      <c r="F66" s="192">
        <v>59.0</v>
      </c>
      <c r="G66" s="190">
        <v>0.14</v>
      </c>
      <c r="H66" s="184"/>
      <c r="I66" s="184"/>
      <c r="J66" s="193"/>
      <c r="K66" t="s">
        <v>120</v>
      </c>
      <c r="L66" s="159">
        <f t="shared" si="13"/>
        <v>0.27</v>
      </c>
      <c r="M66" s="159">
        <f t="shared" si="14"/>
        <v>0.34</v>
      </c>
    </row>
    <row r="67" ht="13.5" customHeight="1">
      <c r="A67" s="186" t="s">
        <v>120</v>
      </c>
      <c r="B67" s="192">
        <v>469.0</v>
      </c>
      <c r="C67" s="192">
        <v>125.0</v>
      </c>
      <c r="D67" s="190">
        <v>0.27</v>
      </c>
      <c r="E67" s="192">
        <v>402.0</v>
      </c>
      <c r="F67" s="192">
        <v>138.0</v>
      </c>
      <c r="G67" s="190">
        <v>0.34</v>
      </c>
      <c r="H67" s="184"/>
      <c r="I67" s="184"/>
      <c r="J67" s="193"/>
      <c r="K67" t="s">
        <v>121</v>
      </c>
      <c r="L67" s="159">
        <f t="shared" si="13"/>
        <v>0.24</v>
      </c>
      <c r="M67" s="159">
        <f t="shared" si="14"/>
        <v>0.22</v>
      </c>
    </row>
    <row r="68" ht="13.5" customHeight="1">
      <c r="A68" s="186" t="s">
        <v>121</v>
      </c>
      <c r="B68" s="192">
        <v>181.0</v>
      </c>
      <c r="C68" s="192">
        <v>43.0</v>
      </c>
      <c r="D68" s="190">
        <v>0.24</v>
      </c>
      <c r="E68" s="192">
        <v>157.0</v>
      </c>
      <c r="F68" s="192">
        <v>35.0</v>
      </c>
      <c r="G68" s="190">
        <v>0.22</v>
      </c>
      <c r="H68" s="184"/>
      <c r="I68" s="184"/>
      <c r="J68" s="193"/>
      <c r="K68" t="s">
        <v>122</v>
      </c>
      <c r="L68" s="159">
        <f t="shared" si="13"/>
        <v>0.45</v>
      </c>
      <c r="M68" s="159">
        <f t="shared" si="14"/>
        <v>0.5</v>
      </c>
    </row>
    <row r="69" ht="13.5" customHeight="1">
      <c r="A69" s="186" t="s">
        <v>122</v>
      </c>
      <c r="B69" s="192">
        <v>712.0</v>
      </c>
      <c r="C69" s="192">
        <v>317.0</v>
      </c>
      <c r="D69" s="190">
        <v>0.45</v>
      </c>
      <c r="E69" s="192">
        <v>604.0</v>
      </c>
      <c r="F69" s="192">
        <v>301.0</v>
      </c>
      <c r="G69" s="190">
        <v>0.5</v>
      </c>
      <c r="H69" s="184"/>
      <c r="I69" s="184"/>
      <c r="J69" s="193"/>
      <c r="K69" t="s">
        <v>123</v>
      </c>
      <c r="L69" s="159">
        <f t="shared" si="13"/>
        <v>0.16</v>
      </c>
      <c r="M69" s="159">
        <f t="shared" si="14"/>
        <v>0.18</v>
      </c>
    </row>
    <row r="70" ht="13.5" customHeight="1">
      <c r="A70" s="186" t="s">
        <v>123</v>
      </c>
      <c r="B70" s="192">
        <v>1657.0</v>
      </c>
      <c r="C70" s="192">
        <v>261.0</v>
      </c>
      <c r="D70" s="190">
        <v>0.16</v>
      </c>
      <c r="E70" s="192">
        <v>1521.0</v>
      </c>
      <c r="F70" s="192">
        <v>277.0</v>
      </c>
      <c r="G70" s="190">
        <v>0.18</v>
      </c>
      <c r="H70" s="184"/>
      <c r="I70" s="184"/>
      <c r="J70" s="193"/>
      <c r="K70" t="s">
        <v>124</v>
      </c>
      <c r="L70" s="159">
        <f t="shared" si="13"/>
        <v>0.18</v>
      </c>
      <c r="M70" s="159">
        <f t="shared" si="14"/>
        <v>0.21</v>
      </c>
    </row>
    <row r="71" ht="13.5" customHeight="1">
      <c r="A71" s="186" t="s">
        <v>124</v>
      </c>
      <c r="B71" s="192">
        <v>607.0</v>
      </c>
      <c r="C71" s="192">
        <v>112.0</v>
      </c>
      <c r="D71" s="190">
        <v>0.18</v>
      </c>
      <c r="E71" s="192">
        <v>559.0</v>
      </c>
      <c r="F71" s="192">
        <v>120.0</v>
      </c>
      <c r="G71" s="190">
        <v>0.21</v>
      </c>
      <c r="H71" s="184"/>
      <c r="I71" s="184"/>
      <c r="J71" s="193"/>
      <c r="K71" t="s">
        <v>125</v>
      </c>
      <c r="L71" s="159">
        <f t="shared" si="13"/>
        <v>0.2</v>
      </c>
      <c r="M71" s="159">
        <f t="shared" si="14"/>
        <v>0.24</v>
      </c>
    </row>
    <row r="72" ht="13.5" customHeight="1">
      <c r="A72" s="186" t="s">
        <v>125</v>
      </c>
      <c r="B72" s="192">
        <v>687.0</v>
      </c>
      <c r="C72" s="192">
        <v>140.0</v>
      </c>
      <c r="D72" s="190">
        <v>0.2</v>
      </c>
      <c r="E72" s="192">
        <v>583.0</v>
      </c>
      <c r="F72" s="192">
        <v>140.0</v>
      </c>
      <c r="G72" s="190">
        <v>0.24</v>
      </c>
      <c r="H72" s="184"/>
      <c r="I72" s="184"/>
      <c r="J72" s="193"/>
      <c r="K72" t="s">
        <v>126</v>
      </c>
      <c r="L72" s="159">
        <f t="shared" si="13"/>
        <v>0.07</v>
      </c>
      <c r="M72" s="159">
        <f t="shared" si="14"/>
        <v>0.1</v>
      </c>
    </row>
    <row r="73" ht="13.5" customHeight="1">
      <c r="A73" s="186" t="s">
        <v>126</v>
      </c>
      <c r="B73" s="192">
        <v>1358.0</v>
      </c>
      <c r="C73" s="192">
        <v>97.0</v>
      </c>
      <c r="D73" s="190">
        <v>0.07</v>
      </c>
      <c r="E73" s="192">
        <v>1299.0</v>
      </c>
      <c r="F73" s="192">
        <v>135.0</v>
      </c>
      <c r="G73" s="190">
        <v>0.1</v>
      </c>
      <c r="H73" s="184"/>
      <c r="I73" s="184"/>
      <c r="J73" s="193"/>
      <c r="K73" t="s">
        <v>127</v>
      </c>
      <c r="L73" s="159">
        <f t="shared" si="13"/>
        <v>0.73</v>
      </c>
      <c r="M73" s="159">
        <f t="shared" si="14"/>
        <v>0.75</v>
      </c>
    </row>
    <row r="74" ht="13.5" customHeight="1">
      <c r="A74" s="186" t="s">
        <v>127</v>
      </c>
      <c r="B74" s="192">
        <v>705.0</v>
      </c>
      <c r="C74" s="192">
        <v>518.0</v>
      </c>
      <c r="D74" s="190">
        <v>0.73</v>
      </c>
      <c r="E74" s="192">
        <v>593.0</v>
      </c>
      <c r="F74" s="192">
        <v>442.0</v>
      </c>
      <c r="G74" s="190">
        <v>0.75</v>
      </c>
      <c r="H74" s="184"/>
      <c r="I74" s="184"/>
      <c r="J74" s="193"/>
      <c r="K74" t="s">
        <v>128</v>
      </c>
      <c r="L74" s="159">
        <f t="shared" si="13"/>
        <v>0.49</v>
      </c>
      <c r="M74" s="159">
        <f t="shared" si="14"/>
        <v>0.58</v>
      </c>
    </row>
    <row r="75" ht="13.5" customHeight="1">
      <c r="A75" s="186" t="s">
        <v>128</v>
      </c>
      <c r="B75" s="192">
        <v>823.0</v>
      </c>
      <c r="C75" s="192">
        <v>404.0</v>
      </c>
      <c r="D75" s="190">
        <v>0.49</v>
      </c>
      <c r="E75" s="192">
        <v>659.0</v>
      </c>
      <c r="F75" s="192">
        <v>379.0</v>
      </c>
      <c r="G75" s="190">
        <v>0.58</v>
      </c>
      <c r="H75" s="184"/>
      <c r="I75" s="184"/>
      <c r="J75" s="193"/>
      <c r="K75" t="s">
        <v>129</v>
      </c>
      <c r="L75" s="159">
        <f t="shared" si="13"/>
        <v>0.27</v>
      </c>
      <c r="M75" s="159">
        <f t="shared" si="14"/>
        <v>0.32</v>
      </c>
    </row>
    <row r="76" ht="13.5" customHeight="1">
      <c r="A76" s="186" t="s">
        <v>129</v>
      </c>
      <c r="B76" s="192">
        <v>1179.0</v>
      </c>
      <c r="C76" s="192">
        <v>317.0</v>
      </c>
      <c r="D76" s="190">
        <v>0.27</v>
      </c>
      <c r="E76" s="192">
        <v>1106.0</v>
      </c>
      <c r="F76" s="192">
        <v>355.0</v>
      </c>
      <c r="G76" s="190">
        <v>0.32</v>
      </c>
      <c r="H76" s="184"/>
      <c r="I76" s="184"/>
      <c r="J76" s="193"/>
      <c r="K76" t="s">
        <v>130</v>
      </c>
      <c r="L76" s="159">
        <f t="shared" si="13"/>
        <v>0.26</v>
      </c>
      <c r="M76" s="159">
        <f t="shared" si="14"/>
        <v>0.3</v>
      </c>
    </row>
    <row r="77" ht="13.5" customHeight="1">
      <c r="A77" s="186" t="s">
        <v>130</v>
      </c>
      <c r="B77" s="192">
        <v>1136.0</v>
      </c>
      <c r="C77" s="192">
        <v>293.0</v>
      </c>
      <c r="D77" s="190">
        <v>0.26</v>
      </c>
      <c r="E77" s="192">
        <v>1106.0</v>
      </c>
      <c r="F77" s="192">
        <v>337.0</v>
      </c>
      <c r="G77" s="190">
        <v>0.3</v>
      </c>
      <c r="H77" s="184"/>
      <c r="I77" s="184"/>
      <c r="J77" s="194"/>
      <c r="K77" t="s">
        <v>131</v>
      </c>
      <c r="L77" s="159">
        <f t="shared" si="13"/>
        <v>0.34</v>
      </c>
      <c r="M77" s="159">
        <f t="shared" si="14"/>
        <v>0.36</v>
      </c>
    </row>
    <row r="78" ht="13.5" customHeight="1">
      <c r="A78" s="186" t="s">
        <v>131</v>
      </c>
      <c r="B78" s="192">
        <v>289.0</v>
      </c>
      <c r="C78" s="192">
        <v>99.0</v>
      </c>
      <c r="D78" s="190">
        <v>0.34</v>
      </c>
      <c r="E78" s="192">
        <v>246.0</v>
      </c>
      <c r="F78" s="192">
        <v>88.0</v>
      </c>
      <c r="G78" s="190">
        <v>0.36</v>
      </c>
    </row>
    <row r="79" ht="13.5" customHeight="1">
      <c r="A79" s="195"/>
      <c r="D79" s="196"/>
      <c r="G79" s="197"/>
    </row>
    <row r="80" ht="13.5" customHeight="1">
      <c r="D80" s="198"/>
      <c r="G80" s="197"/>
    </row>
    <row r="81" ht="25.5" customHeight="1">
      <c r="A81" s="199" t="s">
        <v>146</v>
      </c>
      <c r="B81" s="199"/>
      <c r="C81" s="199"/>
      <c r="D81" s="199"/>
      <c r="E81" s="199"/>
      <c r="F81" s="199"/>
      <c r="G81" s="200"/>
      <c r="H81" s="199"/>
      <c r="I81" s="199"/>
      <c r="J81" s="199"/>
      <c r="K81" s="201"/>
      <c r="L81" s="199"/>
      <c r="M81" s="199"/>
      <c r="N81" s="199"/>
      <c r="O81" s="199"/>
      <c r="P81" s="199"/>
      <c r="Q81" s="199"/>
      <c r="R81" s="199"/>
      <c r="S81" s="199"/>
      <c r="T81" s="199"/>
      <c r="U81" s="199"/>
      <c r="V81" s="199"/>
      <c r="W81" s="199"/>
      <c r="X81" s="199"/>
      <c r="Y81" s="199"/>
      <c r="Z81" s="199"/>
      <c r="AA81" s="199"/>
      <c r="AB81" s="199"/>
      <c r="AC81" s="199"/>
      <c r="AD81" s="199"/>
    </row>
    <row r="82" ht="13.5" customHeight="1"/>
    <row r="83" ht="13.5" customHeight="1">
      <c r="A83" s="202"/>
      <c r="B83" s="203" t="s">
        <v>114</v>
      </c>
      <c r="C83" s="204"/>
      <c r="D83" s="206" t="s">
        <v>55</v>
      </c>
      <c r="E83" s="204"/>
      <c r="F83" s="208" t="s">
        <v>54</v>
      </c>
      <c r="G83" s="204"/>
      <c r="H83" s="210" t="s">
        <v>51</v>
      </c>
      <c r="I83" s="204"/>
      <c r="J83" s="212"/>
      <c r="K83" s="212"/>
      <c r="L83" s="212"/>
      <c r="M83" s="212"/>
      <c r="N83" s="212"/>
    </row>
    <row r="84" ht="13.5" customHeight="1">
      <c r="A84" s="202"/>
      <c r="B84" s="214">
        <v>2013.0</v>
      </c>
      <c r="C84" s="216">
        <v>2017.0</v>
      </c>
      <c r="D84" s="218">
        <v>2013.0</v>
      </c>
      <c r="E84" s="216">
        <v>2017.0</v>
      </c>
      <c r="F84" s="218">
        <v>2013.0</v>
      </c>
      <c r="G84" s="216">
        <v>2017.0</v>
      </c>
      <c r="H84" s="218">
        <v>2013.0</v>
      </c>
      <c r="I84" s="214">
        <v>2017.0</v>
      </c>
      <c r="J84" s="212"/>
      <c r="K84" s="212" t="s">
        <v>150</v>
      </c>
      <c r="L84" s="212"/>
      <c r="M84" s="212"/>
      <c r="N84" s="212"/>
    </row>
    <row r="85" ht="13.5" customHeight="1">
      <c r="A85" s="220" t="s">
        <v>118</v>
      </c>
      <c r="B85" s="222">
        <f t="shared" ref="B85:C85" si="15">L8</f>
        <v>0.5342465753</v>
      </c>
      <c r="C85" s="224">
        <f t="shared" si="15"/>
        <v>0.4054054054</v>
      </c>
      <c r="D85" s="225">
        <f t="shared" ref="D85:E85" si="16">L27</f>
        <v>0.6648648649</v>
      </c>
      <c r="E85" s="225">
        <f t="shared" si="16"/>
        <v>0.7754137116</v>
      </c>
      <c r="F85" s="225">
        <f t="shared" ref="F85:G85" si="17">L44</f>
        <v>0.6612612613</v>
      </c>
      <c r="G85" s="225">
        <f t="shared" si="17"/>
        <v>0.5412087912</v>
      </c>
      <c r="H85" s="225">
        <f t="shared" ref="H85:I85" si="18">L64</f>
        <v>0.22</v>
      </c>
      <c r="I85" s="225">
        <f t="shared" si="18"/>
        <v>0.25</v>
      </c>
      <c r="J85" s="212"/>
      <c r="K85" s="212" t="s">
        <v>156</v>
      </c>
      <c r="L85" s="212" t="s">
        <v>157</v>
      </c>
      <c r="M85" s="228"/>
      <c r="N85" s="212"/>
    </row>
    <row r="86" ht="13.5" customHeight="1">
      <c r="A86" s="220" t="s">
        <v>119</v>
      </c>
      <c r="B86" s="222">
        <f t="shared" ref="B86:C86" si="19">L9</f>
        <v>0.33</v>
      </c>
      <c r="C86" s="224">
        <f t="shared" si="19"/>
        <v>0.2786885246</v>
      </c>
      <c r="D86" s="225">
        <f t="shared" ref="D86:E86" si="20">L28</f>
        <v>0.3555555556</v>
      </c>
      <c r="E86" s="225">
        <f t="shared" si="20"/>
        <v>0.3590604027</v>
      </c>
      <c r="F86" s="225">
        <f t="shared" ref="F86:G86" si="21">L45</f>
        <v>0.2303754266</v>
      </c>
      <c r="G86" s="225">
        <f t="shared" si="21"/>
        <v>0.279314888</v>
      </c>
      <c r="H86" s="225">
        <f t="shared" ref="H86:I86" si="22">L65</f>
        <v>0.12</v>
      </c>
      <c r="I86" s="225">
        <f t="shared" si="22"/>
        <v>0.14</v>
      </c>
      <c r="J86" s="212"/>
      <c r="K86" s="232" t="s">
        <v>158</v>
      </c>
      <c r="L86" s="233">
        <v>0.0</v>
      </c>
      <c r="M86" s="233">
        <v>0.125</v>
      </c>
      <c r="N86" s="212"/>
    </row>
    <row r="87" ht="13.5" customHeight="1">
      <c r="A87" s="220" t="s">
        <v>120</v>
      </c>
      <c r="B87" s="222">
        <f t="shared" ref="B87:C87" si="23">L10</f>
        <v>0.8088235294</v>
      </c>
      <c r="C87" s="224">
        <f t="shared" si="23"/>
        <v>1.15</v>
      </c>
      <c r="D87" s="225">
        <f t="shared" ref="D87:E87" si="24">L29</f>
        <v>1.384615385</v>
      </c>
      <c r="E87" s="225">
        <f t="shared" si="24"/>
        <v>1.66779661</v>
      </c>
      <c r="F87" s="225">
        <f t="shared" ref="F87:G87" si="25">L46</f>
        <v>0.734</v>
      </c>
      <c r="G87" s="225">
        <f t="shared" si="25"/>
        <v>0.8896210873</v>
      </c>
      <c r="H87" s="225">
        <f t="shared" ref="H87:I87" si="26">L66</f>
        <v>0.27</v>
      </c>
      <c r="I87" s="225">
        <f t="shared" si="26"/>
        <v>0.34</v>
      </c>
      <c r="J87" s="212"/>
      <c r="K87" s="236" t="s">
        <v>176</v>
      </c>
      <c r="L87" s="233">
        <v>0.125</v>
      </c>
      <c r="M87" s="233">
        <v>0.25</v>
      </c>
      <c r="N87" s="212"/>
    </row>
    <row r="88" ht="13.5" customHeight="1">
      <c r="A88" s="220" t="s">
        <v>121</v>
      </c>
      <c r="B88" s="222">
        <f t="shared" ref="B88:C88" si="27">L11</f>
        <v>0.7407407407</v>
      </c>
      <c r="C88" s="224">
        <f t="shared" si="27"/>
        <v>0.375</v>
      </c>
      <c r="D88" s="225">
        <f t="shared" ref="D88:E88" si="28">L30</f>
        <v>0.4724919094</v>
      </c>
      <c r="E88" s="225">
        <f t="shared" si="28"/>
        <v>0.5359116022</v>
      </c>
      <c r="F88" s="225">
        <f t="shared" ref="F88:G88" si="29">L47</f>
        <v>0.4474885845</v>
      </c>
      <c r="G88" s="225">
        <f t="shared" si="29"/>
        <v>0.4421768707</v>
      </c>
      <c r="H88" s="225">
        <f t="shared" ref="H88:I88" si="30">L67</f>
        <v>0.24</v>
      </c>
      <c r="I88" s="225">
        <f t="shared" si="30"/>
        <v>0.22</v>
      </c>
      <c r="J88" s="212"/>
      <c r="K88" s="238" t="s">
        <v>177</v>
      </c>
      <c r="L88" s="233">
        <v>0.25</v>
      </c>
      <c r="M88" s="233">
        <v>0.5</v>
      </c>
      <c r="N88" s="212"/>
    </row>
    <row r="89" ht="13.5" customHeight="1">
      <c r="A89" s="220" t="s">
        <v>122</v>
      </c>
      <c r="B89" s="222">
        <f t="shared" ref="B89:C89" si="31">L12</f>
        <v>1.524271845</v>
      </c>
      <c r="C89" s="224">
        <f t="shared" si="31"/>
        <v>1.245689655</v>
      </c>
      <c r="D89" s="225">
        <f t="shared" ref="D89:E89" si="32">L31</f>
        <v>1.7454324</v>
      </c>
      <c r="E89" s="225">
        <f t="shared" si="32"/>
        <v>1.913533835</v>
      </c>
      <c r="F89" s="225">
        <f t="shared" ref="F89:G89" si="33">L48</f>
        <v>0.9441860465</v>
      </c>
      <c r="G89" s="225">
        <f t="shared" si="33"/>
        <v>1.112299465</v>
      </c>
      <c r="H89" s="225">
        <f t="shared" ref="H89:I89" si="34">L68</f>
        <v>0.45</v>
      </c>
      <c r="I89" s="225">
        <f t="shared" si="34"/>
        <v>0.5</v>
      </c>
      <c r="J89" s="212"/>
      <c r="K89" s="240" t="s">
        <v>178</v>
      </c>
      <c r="L89" s="233">
        <v>0.5</v>
      </c>
      <c r="M89" s="233">
        <v>1.0</v>
      </c>
      <c r="N89" s="212"/>
    </row>
    <row r="90" ht="13.5" customHeight="1">
      <c r="A90" s="220" t="s">
        <v>123</v>
      </c>
      <c r="B90" s="222">
        <f t="shared" ref="B90:C90" si="35">L13</f>
        <v>0.8300970874</v>
      </c>
      <c r="C90" s="224">
        <f t="shared" si="35"/>
        <v>0.9048625793</v>
      </c>
      <c r="D90" s="225">
        <f t="shared" ref="D90:E90" si="36">L32</f>
        <v>0.6900477415</v>
      </c>
      <c r="E90" s="225">
        <f t="shared" si="36"/>
        <v>0.7770154374</v>
      </c>
      <c r="F90" s="225">
        <f t="shared" ref="F90:G90" si="37">L49</f>
        <v>0.3308605341</v>
      </c>
      <c r="G90" s="225">
        <f t="shared" si="37"/>
        <v>0.388605836</v>
      </c>
      <c r="H90" s="225">
        <f t="shared" ref="H90:I90" si="38">L69</f>
        <v>0.16</v>
      </c>
      <c r="I90" s="225">
        <f t="shared" si="38"/>
        <v>0.18</v>
      </c>
      <c r="J90" s="212"/>
      <c r="K90" s="242" t="s">
        <v>179</v>
      </c>
      <c r="L90" s="233">
        <v>1.0</v>
      </c>
      <c r="M90" s="233">
        <v>1.0</v>
      </c>
      <c r="N90" s="212"/>
    </row>
    <row r="91" ht="13.5" customHeight="1">
      <c r="A91" s="220" t="s">
        <v>124</v>
      </c>
      <c r="B91" s="222">
        <f t="shared" ref="B91:C91" si="39">L14</f>
        <v>0.9253731343</v>
      </c>
      <c r="C91" s="224">
        <f t="shared" si="39"/>
        <v>0.9874213836</v>
      </c>
      <c r="D91" s="225">
        <f t="shared" ref="D91:E91" si="40">L33</f>
        <v>0.9073529412</v>
      </c>
      <c r="E91" s="225">
        <f t="shared" si="40"/>
        <v>0.934537246</v>
      </c>
      <c r="F91" s="225">
        <f t="shared" ref="F91:G91" si="41">L50</f>
        <v>0.5837937385</v>
      </c>
      <c r="G91" s="225">
        <f t="shared" si="41"/>
        <v>0.7083333333</v>
      </c>
      <c r="H91" s="225">
        <f t="shared" ref="H91:I91" si="42">L70</f>
        <v>0.18</v>
      </c>
      <c r="I91" s="225">
        <f t="shared" si="42"/>
        <v>0.21</v>
      </c>
      <c r="J91" s="212"/>
      <c r="K91" s="245" t="s">
        <v>181</v>
      </c>
      <c r="L91" s="246">
        <v>1.0</v>
      </c>
      <c r="M91" s="233">
        <v>1.5</v>
      </c>
      <c r="N91" s="212"/>
    </row>
    <row r="92" ht="13.5" customHeight="1">
      <c r="A92" s="220" t="s">
        <v>125</v>
      </c>
      <c r="B92" s="222">
        <f t="shared" ref="B92:C92" si="43">L15</f>
        <v>0.7567567568</v>
      </c>
      <c r="C92" s="224">
        <f t="shared" si="43"/>
        <v>0.7368421053</v>
      </c>
      <c r="D92" s="225">
        <f t="shared" ref="D92:E92" si="44">L34</f>
        <v>0.6245810056</v>
      </c>
      <c r="E92" s="225">
        <f t="shared" si="44"/>
        <v>0.668</v>
      </c>
      <c r="F92" s="225">
        <f t="shared" ref="F92:G92" si="45">L51</f>
        <v>0.3328964613</v>
      </c>
      <c r="G92" s="225">
        <f t="shared" si="45"/>
        <v>0.4656652361</v>
      </c>
      <c r="H92" s="225">
        <f t="shared" ref="H92:I92" si="46">L71</f>
        <v>0.2</v>
      </c>
      <c r="I92" s="225">
        <f t="shared" si="46"/>
        <v>0.24</v>
      </c>
      <c r="J92" s="212"/>
      <c r="K92" s="249" t="s">
        <v>182</v>
      </c>
      <c r="L92" s="233">
        <v>1.5</v>
      </c>
      <c r="M92" s="233">
        <v>2.0</v>
      </c>
      <c r="N92" s="212"/>
    </row>
    <row r="93" ht="13.5" customHeight="1">
      <c r="A93" s="220" t="s">
        <v>126</v>
      </c>
      <c r="B93" s="222">
        <f t="shared" ref="B93:C93" si="47">L16</f>
        <v>0.2783882784</v>
      </c>
      <c r="C93" s="224">
        <f t="shared" si="47"/>
        <v>0.2626865672</v>
      </c>
      <c r="D93" s="225">
        <f t="shared" ref="D93:E93" si="48">L35</f>
        <v>0.2665791202</v>
      </c>
      <c r="E93" s="225">
        <f t="shared" si="48"/>
        <v>0.307106599</v>
      </c>
      <c r="F93" s="225">
        <f t="shared" ref="F93:G93" si="49">L52</f>
        <v>0.1934452438</v>
      </c>
      <c r="G93" s="225">
        <f t="shared" si="49"/>
        <v>0.2169590643</v>
      </c>
      <c r="H93" s="225">
        <f t="shared" ref="H93:I93" si="50">L72</f>
        <v>0.07</v>
      </c>
      <c r="I93" s="225">
        <f t="shared" si="50"/>
        <v>0.1</v>
      </c>
      <c r="J93" s="212"/>
      <c r="K93" s="251" t="s">
        <v>185</v>
      </c>
      <c r="L93" s="233" t="s">
        <v>186</v>
      </c>
      <c r="M93" s="233"/>
      <c r="N93" s="212"/>
    </row>
    <row r="94" ht="13.5" customHeight="1">
      <c r="A94" s="220" t="s">
        <v>127</v>
      </c>
      <c r="B94" s="222">
        <f t="shared" ref="B94:C94" si="51">L17</f>
        <v>1.587628866</v>
      </c>
      <c r="C94" s="224">
        <f t="shared" si="51"/>
        <v>1.305309735</v>
      </c>
      <c r="D94" s="225">
        <f t="shared" ref="D94:E94" si="52">L36</f>
        <v>1.579586877</v>
      </c>
      <c r="E94" s="225">
        <f t="shared" si="52"/>
        <v>1.682352941</v>
      </c>
      <c r="F94" s="225">
        <f t="shared" ref="F94:G94" si="53">L53</f>
        <v>1.237951807</v>
      </c>
      <c r="G94" s="225">
        <f t="shared" si="53"/>
        <v>1.22517321</v>
      </c>
      <c r="H94" s="225">
        <f t="shared" ref="H94:I94" si="54">L73</f>
        <v>0.73</v>
      </c>
      <c r="I94" s="225">
        <f t="shared" si="54"/>
        <v>0.75</v>
      </c>
      <c r="J94" s="212"/>
      <c r="K94" s="212"/>
      <c r="L94" s="212"/>
      <c r="M94" s="212"/>
      <c r="N94" s="212"/>
    </row>
    <row r="95" ht="13.5" customHeight="1">
      <c r="A95" s="220" t="s">
        <v>128</v>
      </c>
      <c r="B95" s="222">
        <f t="shared" ref="B95:C95" si="55">L18</f>
        <v>1.007246377</v>
      </c>
      <c r="C95" s="224">
        <f t="shared" si="55"/>
        <v>0.9598540146</v>
      </c>
      <c r="D95" s="225">
        <f t="shared" ref="D95:E95" si="56">L37</f>
        <v>1.078453039</v>
      </c>
      <c r="E95" s="225">
        <f t="shared" si="56"/>
        <v>1.181262729</v>
      </c>
      <c r="F95" s="225">
        <f t="shared" ref="F95:G95" si="57">L54</f>
        <v>0.8330995792</v>
      </c>
      <c r="G95" s="225">
        <f t="shared" si="57"/>
        <v>0.8654266958</v>
      </c>
      <c r="H95" s="225">
        <f t="shared" ref="H95:I95" si="58">L74</f>
        <v>0.49</v>
      </c>
      <c r="I95" s="225">
        <f t="shared" si="58"/>
        <v>0.58</v>
      </c>
      <c r="J95" s="212"/>
      <c r="K95" s="212"/>
      <c r="L95" s="212"/>
      <c r="M95" s="212"/>
      <c r="N95" s="212"/>
    </row>
    <row r="96" ht="13.5" customHeight="1">
      <c r="A96" s="220" t="s">
        <v>129</v>
      </c>
      <c r="B96" s="222">
        <f t="shared" ref="B96:C96" si="59">L19</f>
        <v>0.6953125</v>
      </c>
      <c r="C96" s="224">
        <f t="shared" si="59"/>
        <v>0.8225806452</v>
      </c>
      <c r="D96" s="225">
        <f t="shared" ref="D96:E96" si="60">L38</f>
        <v>0.9092721834</v>
      </c>
      <c r="E96" s="225">
        <f t="shared" si="60"/>
        <v>0.9812206573</v>
      </c>
      <c r="F96" s="225">
        <f t="shared" ref="F96:G96" si="61">L55</f>
        <v>0.5742574257</v>
      </c>
      <c r="G96" s="225">
        <f t="shared" si="61"/>
        <v>0.6749408983</v>
      </c>
      <c r="H96" s="225">
        <f t="shared" ref="H96:I96" si="62">L75</f>
        <v>0.27</v>
      </c>
      <c r="I96" s="225">
        <f t="shared" si="62"/>
        <v>0.32</v>
      </c>
      <c r="J96" s="212"/>
      <c r="K96" s="212"/>
      <c r="L96" s="212"/>
      <c r="M96" s="212"/>
    </row>
    <row r="97" ht="13.5" customHeight="1">
      <c r="A97" s="220" t="s">
        <v>130</v>
      </c>
      <c r="B97" s="222">
        <f t="shared" ref="B97:C97" si="63">L20</f>
        <v>0.7634408602</v>
      </c>
      <c r="C97" s="224">
        <f t="shared" si="63"/>
        <v>0.8929765886</v>
      </c>
      <c r="D97" s="225">
        <f t="shared" ref="D97:E97" si="64">L39</f>
        <v>0.8414766558</v>
      </c>
      <c r="E97" s="225">
        <f t="shared" si="64"/>
        <v>0.9742063492</v>
      </c>
      <c r="F97" s="225">
        <f t="shared" ref="F97:G97" si="65">L56</f>
        <v>0.5888754534</v>
      </c>
      <c r="G97" s="225">
        <f t="shared" si="65"/>
        <v>0.6598639456</v>
      </c>
      <c r="H97" s="225">
        <f t="shared" ref="H97:I97" si="66">L76</f>
        <v>0.26</v>
      </c>
      <c r="I97" s="225">
        <f t="shared" si="66"/>
        <v>0.3</v>
      </c>
      <c r="J97" s="212"/>
      <c r="K97" s="212"/>
      <c r="L97" s="212"/>
      <c r="M97" s="212"/>
    </row>
    <row r="98" ht="13.5" customHeight="1">
      <c r="A98" s="220" t="s">
        <v>131</v>
      </c>
      <c r="B98" s="222">
        <f t="shared" ref="B98:C98" si="67">L21</f>
        <v>0.7464788732</v>
      </c>
      <c r="C98" s="224">
        <f t="shared" si="67"/>
        <v>0.7384615385</v>
      </c>
      <c r="D98" s="225">
        <f t="shared" ref="D98:E98" si="68">L40</f>
        <v>0.8613861386</v>
      </c>
      <c r="E98" s="225">
        <f t="shared" si="68"/>
        <v>0.9714285714</v>
      </c>
      <c r="F98" s="225">
        <f t="shared" ref="F98:G98" si="69">L57</f>
        <v>0.5830388693</v>
      </c>
      <c r="G98" s="225">
        <f t="shared" si="69"/>
        <v>0.6742209632</v>
      </c>
      <c r="H98" s="225">
        <f t="shared" ref="H98:I98" si="70">L77</f>
        <v>0.34</v>
      </c>
      <c r="I98" s="225">
        <f t="shared" si="70"/>
        <v>0.36</v>
      </c>
      <c r="J98" s="212"/>
      <c r="K98" s="212"/>
      <c r="L98" s="212"/>
      <c r="M98" s="212"/>
    </row>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c r="D114" s="198"/>
      <c r="G114" s="197"/>
    </row>
    <row r="115" ht="13.5" customHeight="1">
      <c r="D115" s="198"/>
      <c r="G115" s="197"/>
    </row>
    <row r="116" ht="13.5" customHeight="1">
      <c r="D116" s="198"/>
      <c r="G116" s="197"/>
    </row>
    <row r="117" ht="13.5" customHeight="1">
      <c r="D117" s="198"/>
      <c r="G117" s="197"/>
    </row>
    <row r="118" ht="13.5" customHeight="1">
      <c r="D118" s="198"/>
      <c r="G118" s="197"/>
    </row>
    <row r="119" ht="13.5" customHeight="1">
      <c r="D119" s="198"/>
      <c r="G119" s="197"/>
    </row>
    <row r="120" ht="13.5" customHeight="1">
      <c r="D120" s="198"/>
      <c r="G120" s="197"/>
    </row>
    <row r="121" ht="13.5" customHeight="1">
      <c r="D121" s="198"/>
      <c r="G121" s="197"/>
    </row>
    <row r="122" ht="13.5" customHeight="1">
      <c r="D122" s="198"/>
      <c r="G122" s="197"/>
    </row>
    <row r="123" ht="13.5" customHeight="1">
      <c r="D123" s="198"/>
      <c r="G123" s="197"/>
    </row>
    <row r="124" ht="13.5" customHeight="1">
      <c r="D124" s="198"/>
      <c r="G124" s="197"/>
    </row>
    <row r="125" ht="13.5" customHeight="1">
      <c r="D125" s="198"/>
      <c r="G125" s="197"/>
    </row>
    <row r="126" ht="13.5" customHeight="1">
      <c r="D126" s="198"/>
      <c r="G126" s="197"/>
    </row>
    <row r="127" ht="13.5" customHeight="1">
      <c r="D127" s="198"/>
      <c r="G127" s="197"/>
    </row>
    <row r="128" ht="13.5" customHeight="1">
      <c r="D128" s="198"/>
      <c r="G128" s="197"/>
    </row>
    <row r="129" ht="13.5" customHeight="1">
      <c r="D129" s="198"/>
      <c r="G129" s="197"/>
    </row>
    <row r="130" ht="13.5" customHeight="1">
      <c r="D130" s="198"/>
      <c r="G130" s="197"/>
    </row>
    <row r="131" ht="13.5" customHeight="1">
      <c r="D131" s="198"/>
      <c r="G131" s="197"/>
    </row>
    <row r="132" ht="13.5" customHeight="1">
      <c r="D132" s="198"/>
      <c r="G132" s="197"/>
    </row>
    <row r="133" ht="13.5" customHeight="1">
      <c r="D133" s="198"/>
      <c r="G133" s="197"/>
    </row>
    <row r="134" ht="13.5" customHeight="1">
      <c r="D134" s="198"/>
      <c r="G134" s="197"/>
    </row>
    <row r="135" ht="13.5" customHeight="1">
      <c r="D135" s="198"/>
      <c r="G135" s="197"/>
    </row>
    <row r="136" ht="13.5" customHeight="1">
      <c r="D136" s="198"/>
      <c r="G136" s="197"/>
    </row>
    <row r="137" ht="13.5" customHeight="1">
      <c r="D137" s="198"/>
      <c r="G137" s="197"/>
    </row>
    <row r="138" ht="13.5" customHeight="1">
      <c r="D138" s="198"/>
      <c r="G138" s="197"/>
    </row>
    <row r="139" ht="13.5" customHeight="1">
      <c r="D139" s="198"/>
      <c r="G139" s="197"/>
    </row>
    <row r="140" ht="13.5" customHeight="1">
      <c r="D140" s="198"/>
      <c r="G140" s="197"/>
    </row>
    <row r="141" ht="13.5" customHeight="1">
      <c r="D141" s="198"/>
      <c r="G141" s="197"/>
    </row>
    <row r="142" ht="13.5" customHeight="1">
      <c r="D142" s="198"/>
      <c r="G142" s="197"/>
    </row>
    <row r="143" ht="13.5" customHeight="1">
      <c r="D143" s="198"/>
      <c r="G143" s="197"/>
    </row>
    <row r="144" ht="13.5" customHeight="1">
      <c r="D144" s="198"/>
      <c r="G144" s="197"/>
    </row>
    <row r="145" ht="13.5" customHeight="1">
      <c r="D145" s="198"/>
      <c r="G145" s="197"/>
    </row>
    <row r="146" ht="13.5" customHeight="1">
      <c r="D146" s="198"/>
      <c r="G146" s="197"/>
    </row>
    <row r="147" ht="13.5" customHeight="1">
      <c r="D147" s="198"/>
      <c r="G147" s="197"/>
    </row>
    <row r="148" ht="13.5" customHeight="1">
      <c r="D148" s="198"/>
      <c r="G148" s="197"/>
    </row>
    <row r="149" ht="13.5" customHeight="1">
      <c r="D149" s="198"/>
      <c r="G149" s="197"/>
    </row>
    <row r="150" ht="13.5" customHeight="1">
      <c r="D150" s="198"/>
      <c r="G150" s="197"/>
    </row>
    <row r="151" ht="13.5" customHeight="1">
      <c r="D151" s="198"/>
      <c r="G151" s="197"/>
    </row>
    <row r="152" ht="13.5" customHeight="1">
      <c r="D152" s="198"/>
      <c r="G152" s="197"/>
    </row>
    <row r="153" ht="13.5" customHeight="1">
      <c r="D153" s="198"/>
      <c r="G153" s="197"/>
    </row>
    <row r="154" ht="13.5" customHeight="1">
      <c r="D154" s="198"/>
      <c r="G154" s="197"/>
    </row>
    <row r="155" ht="13.5" customHeight="1">
      <c r="D155" s="198"/>
      <c r="G155" s="197"/>
    </row>
    <row r="156" ht="13.5" customHeight="1">
      <c r="D156" s="198"/>
      <c r="G156" s="197"/>
    </row>
    <row r="157" ht="13.5" customHeight="1">
      <c r="D157" s="198"/>
      <c r="G157" s="197"/>
    </row>
    <row r="158" ht="13.5" customHeight="1">
      <c r="D158" s="198"/>
      <c r="G158" s="197"/>
    </row>
    <row r="159" ht="13.5" customHeight="1">
      <c r="D159" s="198"/>
      <c r="G159" s="197"/>
    </row>
    <row r="160" ht="13.5" customHeight="1">
      <c r="D160" s="198"/>
      <c r="G160" s="197"/>
    </row>
    <row r="161" ht="13.5" customHeight="1">
      <c r="D161" s="198"/>
      <c r="G161" s="197"/>
    </row>
    <row r="162" ht="13.5" customHeight="1">
      <c r="D162" s="198"/>
      <c r="G162" s="197"/>
    </row>
    <row r="163" ht="13.5" customHeight="1">
      <c r="D163" s="198"/>
      <c r="G163" s="197"/>
    </row>
    <row r="164" ht="13.5" customHeight="1">
      <c r="D164" s="198"/>
      <c r="G164" s="197"/>
    </row>
    <row r="165" ht="13.5" customHeight="1">
      <c r="D165" s="198"/>
      <c r="G165" s="197"/>
    </row>
    <row r="166" ht="13.5" customHeight="1">
      <c r="D166" s="198"/>
      <c r="G166" s="197"/>
    </row>
    <row r="167" ht="13.5" customHeight="1">
      <c r="D167" s="198"/>
      <c r="G167" s="197"/>
    </row>
    <row r="168" ht="13.5" customHeight="1">
      <c r="D168" s="198"/>
      <c r="G168" s="197"/>
    </row>
    <row r="169" ht="13.5" customHeight="1">
      <c r="D169" s="198"/>
      <c r="G169" s="197"/>
    </row>
    <row r="170" ht="13.5" customHeight="1">
      <c r="D170" s="198"/>
      <c r="G170" s="197"/>
    </row>
    <row r="171" ht="13.5" customHeight="1">
      <c r="D171" s="198"/>
      <c r="G171" s="197"/>
    </row>
    <row r="172" ht="13.5" customHeight="1">
      <c r="D172" s="198"/>
      <c r="G172" s="197"/>
    </row>
    <row r="173" ht="13.5" customHeight="1">
      <c r="D173" s="198"/>
      <c r="G173" s="197"/>
    </row>
    <row r="174" ht="13.5" customHeight="1">
      <c r="D174" s="198"/>
      <c r="G174" s="197"/>
    </row>
    <row r="175" ht="13.5" customHeight="1">
      <c r="D175" s="198"/>
      <c r="G175" s="197"/>
    </row>
    <row r="176" ht="13.5" customHeight="1">
      <c r="D176" s="198"/>
      <c r="G176" s="197"/>
    </row>
    <row r="177" ht="13.5" customHeight="1">
      <c r="D177" s="198"/>
      <c r="G177" s="197"/>
    </row>
    <row r="178" ht="13.5" customHeight="1">
      <c r="D178" s="198"/>
      <c r="G178" s="197"/>
    </row>
    <row r="179" ht="13.5" customHeight="1">
      <c r="D179" s="198"/>
      <c r="G179" s="197"/>
    </row>
    <row r="180" ht="13.5" customHeight="1">
      <c r="D180" s="198"/>
      <c r="G180" s="197"/>
    </row>
    <row r="181" ht="13.5" customHeight="1">
      <c r="D181" s="198"/>
      <c r="G181" s="197"/>
    </row>
    <row r="182" ht="13.5" customHeight="1">
      <c r="D182" s="198"/>
      <c r="G182" s="197"/>
    </row>
    <row r="183" ht="13.5" customHeight="1">
      <c r="D183" s="198"/>
      <c r="G183" s="197"/>
    </row>
    <row r="184" ht="13.5" customHeight="1">
      <c r="D184" s="198"/>
      <c r="G184" s="197"/>
    </row>
    <row r="185" ht="13.5" customHeight="1">
      <c r="D185" s="198"/>
      <c r="G185" s="197"/>
    </row>
    <row r="186" ht="13.5" customHeight="1">
      <c r="D186" s="198"/>
      <c r="G186" s="197"/>
    </row>
    <row r="187" ht="13.5" customHeight="1">
      <c r="D187" s="198"/>
      <c r="G187" s="197"/>
    </row>
    <row r="188" ht="13.5" customHeight="1">
      <c r="D188" s="198"/>
      <c r="G188" s="197"/>
    </row>
    <row r="189" ht="13.5" customHeight="1">
      <c r="D189" s="198"/>
      <c r="G189" s="197"/>
    </row>
    <row r="190" ht="13.5" customHeight="1">
      <c r="D190" s="198"/>
      <c r="G190" s="197"/>
    </row>
    <row r="191" ht="13.5" customHeight="1">
      <c r="D191" s="198"/>
      <c r="G191" s="197"/>
    </row>
    <row r="192" ht="13.5" customHeight="1">
      <c r="D192" s="198"/>
      <c r="G192" s="197"/>
    </row>
    <row r="193" ht="13.5" customHeight="1">
      <c r="D193" s="198"/>
      <c r="G193" s="197"/>
    </row>
    <row r="194" ht="13.5" customHeight="1">
      <c r="D194" s="198"/>
      <c r="G194" s="197"/>
    </row>
    <row r="195" ht="13.5" customHeight="1">
      <c r="D195" s="198"/>
      <c r="G195" s="197"/>
    </row>
    <row r="196" ht="13.5" customHeight="1">
      <c r="D196" s="198"/>
      <c r="G196" s="197"/>
    </row>
    <row r="197" ht="13.5" customHeight="1">
      <c r="D197" s="198"/>
      <c r="G197" s="197"/>
    </row>
    <row r="198" ht="13.5" customHeight="1">
      <c r="D198" s="198"/>
      <c r="G198" s="197"/>
    </row>
    <row r="199" ht="13.5" customHeight="1">
      <c r="D199" s="198"/>
      <c r="G199" s="197"/>
    </row>
    <row r="200" ht="13.5" customHeight="1">
      <c r="D200" s="198"/>
      <c r="G200" s="197"/>
    </row>
    <row r="201" ht="13.5" customHeight="1">
      <c r="D201" s="198"/>
      <c r="G201" s="197"/>
    </row>
    <row r="202" ht="13.5" customHeight="1">
      <c r="D202" s="198"/>
      <c r="G202" s="197"/>
    </row>
    <row r="203" ht="13.5" customHeight="1">
      <c r="D203" s="198"/>
      <c r="G203" s="197"/>
    </row>
    <row r="204" ht="13.5" customHeight="1">
      <c r="D204" s="198"/>
      <c r="G204" s="197"/>
    </row>
    <row r="205" ht="13.5" customHeight="1">
      <c r="D205" s="198"/>
      <c r="G205" s="197"/>
    </row>
    <row r="206" ht="13.5" customHeight="1">
      <c r="D206" s="198"/>
      <c r="G206" s="197"/>
    </row>
    <row r="207" ht="13.5" customHeight="1">
      <c r="D207" s="198"/>
      <c r="G207" s="197"/>
    </row>
    <row r="208" ht="13.5" customHeight="1">
      <c r="D208" s="198"/>
      <c r="G208" s="197"/>
    </row>
    <row r="209" ht="13.5" customHeight="1">
      <c r="D209" s="198"/>
      <c r="G209" s="197"/>
    </row>
    <row r="210" ht="13.5" customHeight="1">
      <c r="D210" s="198"/>
      <c r="G210" s="197"/>
    </row>
    <row r="211" ht="13.5" customHeight="1">
      <c r="D211" s="198"/>
      <c r="G211" s="197"/>
    </row>
    <row r="212" ht="13.5" customHeight="1">
      <c r="D212" s="198"/>
      <c r="G212" s="197"/>
    </row>
    <row r="213" ht="13.5" customHeight="1">
      <c r="D213" s="198"/>
      <c r="G213" s="197"/>
    </row>
    <row r="214" ht="13.5" customHeight="1">
      <c r="D214" s="198"/>
      <c r="G214" s="197"/>
    </row>
    <row r="215" ht="13.5" customHeight="1">
      <c r="D215" s="198"/>
      <c r="G215" s="197"/>
    </row>
    <row r="216" ht="13.5" customHeight="1">
      <c r="D216" s="198"/>
      <c r="G216" s="197"/>
    </row>
    <row r="217" ht="13.5" customHeight="1">
      <c r="D217" s="198"/>
      <c r="G217" s="197"/>
    </row>
    <row r="218" ht="13.5" customHeight="1">
      <c r="D218" s="198"/>
      <c r="G218" s="197"/>
    </row>
    <row r="219" ht="13.5" customHeight="1">
      <c r="D219" s="198"/>
      <c r="G219" s="197"/>
    </row>
    <row r="220" ht="13.5" customHeight="1">
      <c r="D220" s="198"/>
      <c r="G220" s="197"/>
    </row>
    <row r="221" ht="13.5" customHeight="1">
      <c r="D221" s="198"/>
      <c r="G221" s="197"/>
    </row>
    <row r="222" ht="13.5" customHeight="1">
      <c r="D222" s="198"/>
      <c r="G222" s="197"/>
    </row>
    <row r="223" ht="13.5" customHeight="1">
      <c r="D223" s="198"/>
      <c r="G223" s="197"/>
    </row>
    <row r="224" ht="13.5" customHeight="1">
      <c r="D224" s="198"/>
      <c r="G224" s="197"/>
    </row>
    <row r="225" ht="13.5" customHeight="1">
      <c r="D225" s="198"/>
      <c r="G225" s="197"/>
    </row>
    <row r="226" ht="13.5" customHeight="1">
      <c r="D226" s="198"/>
      <c r="G226" s="197"/>
    </row>
    <row r="227" ht="13.5" customHeight="1">
      <c r="D227" s="198"/>
      <c r="G227" s="197"/>
    </row>
    <row r="228" ht="13.5" customHeight="1">
      <c r="D228" s="198"/>
      <c r="G228" s="197"/>
    </row>
    <row r="229" ht="13.5" customHeight="1">
      <c r="D229" s="198"/>
      <c r="G229" s="197"/>
    </row>
    <row r="230" ht="13.5" customHeight="1">
      <c r="D230" s="198"/>
      <c r="G230" s="197"/>
    </row>
    <row r="231" ht="13.5" customHeight="1">
      <c r="D231" s="198"/>
      <c r="G231" s="197"/>
    </row>
    <row r="232" ht="13.5" customHeight="1">
      <c r="D232" s="198"/>
      <c r="G232" s="197"/>
    </row>
    <row r="233" ht="13.5" customHeight="1">
      <c r="D233" s="198"/>
      <c r="G233" s="197"/>
    </row>
    <row r="234" ht="13.5" customHeight="1">
      <c r="D234" s="198"/>
      <c r="G234" s="197"/>
    </row>
    <row r="235" ht="13.5" customHeight="1">
      <c r="D235" s="198"/>
      <c r="G235" s="197"/>
    </row>
    <row r="236" ht="13.5" customHeight="1">
      <c r="D236" s="198"/>
      <c r="G236" s="197"/>
    </row>
    <row r="237" ht="13.5" customHeight="1">
      <c r="D237" s="198"/>
      <c r="G237" s="197"/>
    </row>
    <row r="238" ht="13.5" customHeight="1">
      <c r="D238" s="198"/>
      <c r="G238" s="197"/>
    </row>
    <row r="239" ht="13.5" customHeight="1">
      <c r="D239" s="198"/>
      <c r="G239" s="197"/>
    </row>
    <row r="240" ht="13.5" customHeight="1">
      <c r="D240" s="198"/>
      <c r="G240" s="197"/>
    </row>
    <row r="241" ht="13.5" customHeight="1">
      <c r="D241" s="198"/>
      <c r="G241" s="197"/>
    </row>
    <row r="242" ht="13.5" customHeight="1">
      <c r="D242" s="198"/>
      <c r="G242" s="197"/>
    </row>
    <row r="243" ht="13.5" customHeight="1">
      <c r="D243" s="198"/>
      <c r="G243" s="197"/>
    </row>
    <row r="244" ht="13.5" customHeight="1">
      <c r="D244" s="198"/>
      <c r="G244" s="197"/>
    </row>
    <row r="245" ht="13.5" customHeight="1">
      <c r="D245" s="198"/>
      <c r="G245" s="197"/>
    </row>
    <row r="246" ht="13.5" customHeight="1">
      <c r="D246" s="198"/>
      <c r="G246" s="197"/>
    </row>
    <row r="247" ht="13.5" customHeight="1">
      <c r="D247" s="198"/>
      <c r="G247" s="197"/>
    </row>
    <row r="248" ht="13.5" customHeight="1">
      <c r="D248" s="198"/>
      <c r="G248" s="197"/>
    </row>
    <row r="249" ht="13.5" customHeight="1">
      <c r="D249" s="198"/>
      <c r="G249" s="197"/>
    </row>
    <row r="250" ht="13.5" customHeight="1">
      <c r="D250" s="198"/>
      <c r="G250" s="197"/>
    </row>
    <row r="251" ht="13.5" customHeight="1">
      <c r="D251" s="198"/>
      <c r="G251" s="197"/>
    </row>
    <row r="252" ht="13.5" customHeight="1">
      <c r="D252" s="198"/>
      <c r="G252" s="197"/>
    </row>
    <row r="253" ht="13.5" customHeight="1">
      <c r="D253" s="198"/>
      <c r="G253" s="197"/>
    </row>
    <row r="254" ht="13.5" customHeight="1">
      <c r="D254" s="198"/>
      <c r="G254" s="197"/>
    </row>
    <row r="255" ht="13.5" customHeight="1">
      <c r="D255" s="198"/>
      <c r="G255" s="197"/>
    </row>
    <row r="256" ht="13.5" customHeight="1">
      <c r="D256" s="198"/>
      <c r="G256" s="197"/>
    </row>
    <row r="257" ht="13.5" customHeight="1">
      <c r="D257" s="198"/>
      <c r="G257" s="197"/>
    </row>
    <row r="258" ht="13.5" customHeight="1">
      <c r="D258" s="198"/>
      <c r="G258" s="197"/>
    </row>
    <row r="259" ht="13.5" customHeight="1">
      <c r="D259" s="198"/>
      <c r="G259" s="197"/>
    </row>
    <row r="260" ht="13.5" customHeight="1">
      <c r="D260" s="198"/>
      <c r="G260" s="197"/>
    </row>
    <row r="261" ht="13.5" customHeight="1">
      <c r="D261" s="198"/>
      <c r="G261" s="197"/>
    </row>
    <row r="262" ht="13.5" customHeight="1">
      <c r="D262" s="198"/>
      <c r="G262" s="197"/>
    </row>
    <row r="263" ht="13.5" customHeight="1">
      <c r="D263" s="198"/>
      <c r="G263" s="197"/>
    </row>
    <row r="264" ht="13.5" customHeight="1">
      <c r="D264" s="198"/>
      <c r="G264" s="197"/>
    </row>
    <row r="265" ht="13.5" customHeight="1">
      <c r="D265" s="198"/>
      <c r="G265" s="197"/>
    </row>
    <row r="266" ht="13.5" customHeight="1">
      <c r="D266" s="198"/>
      <c r="G266" s="197"/>
    </row>
    <row r="267" ht="13.5" customHeight="1">
      <c r="D267" s="198"/>
      <c r="G267" s="197"/>
    </row>
    <row r="268" ht="13.5" customHeight="1">
      <c r="D268" s="198"/>
      <c r="G268" s="197"/>
    </row>
    <row r="269" ht="13.5" customHeight="1">
      <c r="D269" s="198"/>
      <c r="G269" s="197"/>
    </row>
    <row r="270" ht="13.5" customHeight="1">
      <c r="D270" s="198"/>
      <c r="G270" s="197"/>
    </row>
    <row r="271" ht="13.5" customHeight="1">
      <c r="D271" s="198"/>
      <c r="G271" s="197"/>
    </row>
    <row r="272" ht="13.5" customHeight="1">
      <c r="D272" s="198"/>
      <c r="G272" s="197"/>
    </row>
    <row r="273" ht="13.5" customHeight="1">
      <c r="D273" s="198"/>
      <c r="G273" s="197"/>
    </row>
    <row r="274" ht="13.5" customHeight="1">
      <c r="D274" s="198"/>
      <c r="G274" s="197"/>
    </row>
    <row r="275" ht="13.5" customHeight="1">
      <c r="D275" s="198"/>
      <c r="G275" s="197"/>
    </row>
    <row r="276" ht="13.5" customHeight="1">
      <c r="D276" s="198"/>
      <c r="G276" s="197"/>
    </row>
    <row r="277" ht="13.5" customHeight="1">
      <c r="D277" s="198"/>
      <c r="G277" s="197"/>
    </row>
    <row r="278" ht="13.5" customHeight="1">
      <c r="D278" s="198"/>
      <c r="G278" s="197"/>
    </row>
    <row r="279" ht="13.5" customHeight="1">
      <c r="D279" s="198"/>
      <c r="G279" s="197"/>
    </row>
    <row r="280" ht="13.5" customHeight="1">
      <c r="D280" s="198"/>
      <c r="G280" s="197"/>
    </row>
    <row r="281" ht="13.5" customHeight="1">
      <c r="D281" s="198"/>
      <c r="G281" s="197"/>
    </row>
    <row r="282" ht="13.5" customHeight="1">
      <c r="D282" s="198"/>
      <c r="G282" s="197"/>
    </row>
    <row r="283" ht="13.5" customHeight="1">
      <c r="D283" s="198"/>
      <c r="G283" s="197"/>
    </row>
    <row r="284" ht="13.5" customHeight="1">
      <c r="D284" s="198"/>
      <c r="G284" s="197"/>
    </row>
    <row r="285" ht="13.5" customHeight="1">
      <c r="D285" s="198"/>
      <c r="G285" s="197"/>
    </row>
    <row r="286" ht="13.5" customHeight="1">
      <c r="D286" s="198"/>
      <c r="G286" s="197"/>
    </row>
    <row r="287" ht="13.5" customHeight="1">
      <c r="D287" s="198"/>
      <c r="G287" s="197"/>
    </row>
    <row r="288" ht="13.5" customHeight="1">
      <c r="D288" s="198"/>
      <c r="G288" s="197"/>
    </row>
    <row r="289" ht="13.5" customHeight="1">
      <c r="D289" s="198"/>
      <c r="G289" s="197"/>
    </row>
    <row r="290" ht="13.5" customHeight="1">
      <c r="D290" s="198"/>
      <c r="G290" s="197"/>
    </row>
    <row r="291" ht="13.5" customHeight="1">
      <c r="D291" s="198"/>
      <c r="G291" s="197"/>
    </row>
    <row r="292" ht="13.5" customHeight="1">
      <c r="D292" s="198"/>
      <c r="G292" s="197"/>
    </row>
    <row r="293" ht="13.5" customHeight="1">
      <c r="D293" s="198"/>
      <c r="G293" s="197"/>
    </row>
    <row r="294" ht="13.5" customHeight="1">
      <c r="D294" s="198"/>
      <c r="G294" s="197"/>
    </row>
    <row r="295" ht="13.5" customHeight="1">
      <c r="D295" s="198"/>
      <c r="G295" s="197"/>
    </row>
    <row r="296" ht="13.5" customHeight="1">
      <c r="D296" s="198"/>
      <c r="G296" s="197"/>
    </row>
    <row r="297" ht="13.5" customHeight="1">
      <c r="D297" s="198"/>
      <c r="G297" s="197"/>
    </row>
    <row r="298" ht="13.5" customHeight="1">
      <c r="D298" s="198"/>
      <c r="G298" s="197"/>
    </row>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E43:G43"/>
    <mergeCell ref="A62:G62"/>
    <mergeCell ref="B63:D63"/>
    <mergeCell ref="E63:G63"/>
    <mergeCell ref="B83:C83"/>
    <mergeCell ref="D83:E83"/>
    <mergeCell ref="F83:G83"/>
    <mergeCell ref="H83:I83"/>
    <mergeCell ref="B7:D7"/>
    <mergeCell ref="E7:G7"/>
    <mergeCell ref="A24:G24"/>
    <mergeCell ref="B25:D25"/>
    <mergeCell ref="E25:G25"/>
    <mergeCell ref="A42:G42"/>
    <mergeCell ref="B43:D43"/>
  </mergeCells>
  <conditionalFormatting sqref="L8:M21">
    <cfRule type="cellIs" dxfId="0" priority="1" operator="between">
      <formula>1</formula>
      <formula>1.5</formula>
    </cfRule>
  </conditionalFormatting>
  <conditionalFormatting sqref="L8:M21">
    <cfRule type="cellIs" dxfId="1" priority="2" operator="between">
      <formula>1</formula>
      <formula>1</formula>
    </cfRule>
  </conditionalFormatting>
  <conditionalFormatting sqref="L8:M21">
    <cfRule type="cellIs" dxfId="2" priority="3" operator="between">
      <formula>0</formula>
      <formula>0.125</formula>
    </cfRule>
  </conditionalFormatting>
  <conditionalFormatting sqref="L8:M21">
    <cfRule type="cellIs" dxfId="3" priority="4" operator="between">
      <formula>0.125</formula>
      <formula>0.25</formula>
    </cfRule>
  </conditionalFormatting>
  <conditionalFormatting sqref="L8:M21">
    <cfRule type="cellIs" dxfId="4" priority="5" operator="between">
      <formula>0.25</formula>
      <formula>0.5</formula>
    </cfRule>
  </conditionalFormatting>
  <conditionalFormatting sqref="L8:M21">
    <cfRule type="cellIs" dxfId="5" priority="6" operator="greaterThan">
      <formula>2</formula>
    </cfRule>
  </conditionalFormatting>
  <conditionalFormatting sqref="L8:M21">
    <cfRule type="cellIs" dxfId="6" priority="7" operator="between">
      <formula>1.5</formula>
      <formula>2</formula>
    </cfRule>
  </conditionalFormatting>
  <conditionalFormatting sqref="L8:M21">
    <cfRule type="cellIs" dxfId="7" priority="8" operator="between">
      <formula>0.5</formula>
      <formula>1</formula>
    </cfRule>
  </conditionalFormatting>
  <conditionalFormatting sqref="L27:M40">
    <cfRule type="cellIs" dxfId="0" priority="9" operator="between">
      <formula>1</formula>
      <formula>1.5</formula>
    </cfRule>
  </conditionalFormatting>
  <conditionalFormatting sqref="L27:M40">
    <cfRule type="cellIs" dxfId="1" priority="10" operator="between">
      <formula>1</formula>
      <formula>1</formula>
    </cfRule>
  </conditionalFormatting>
  <conditionalFormatting sqref="L27:M40">
    <cfRule type="cellIs" dxfId="2" priority="11" operator="between">
      <formula>0</formula>
      <formula>0.125</formula>
    </cfRule>
  </conditionalFormatting>
  <conditionalFormatting sqref="L27:M40">
    <cfRule type="cellIs" dxfId="3" priority="12" operator="between">
      <formula>0.125</formula>
      <formula>0.25</formula>
    </cfRule>
  </conditionalFormatting>
  <conditionalFormatting sqref="L27:M40">
    <cfRule type="cellIs" dxfId="4" priority="13" operator="between">
      <formula>0.25</formula>
      <formula>0.5</formula>
    </cfRule>
  </conditionalFormatting>
  <conditionalFormatting sqref="L27:M40">
    <cfRule type="cellIs" dxfId="5" priority="14" operator="greaterThan">
      <formula>2</formula>
    </cfRule>
  </conditionalFormatting>
  <conditionalFormatting sqref="L27:M40">
    <cfRule type="cellIs" dxfId="8" priority="15" operator="between">
      <formula>1.5</formula>
      <formula>2</formula>
    </cfRule>
  </conditionalFormatting>
  <conditionalFormatting sqref="L27:M40">
    <cfRule type="cellIs" dxfId="7" priority="16" operator="between">
      <formula>0.5</formula>
      <formula>1</formula>
    </cfRule>
  </conditionalFormatting>
  <conditionalFormatting sqref="L44:M57">
    <cfRule type="cellIs" dxfId="7" priority="17" operator="between">
      <formula>0.5</formula>
      <formula>1</formula>
    </cfRule>
  </conditionalFormatting>
  <conditionalFormatting sqref="L44:M57">
    <cfRule type="cellIs" dxfId="0" priority="18" operator="between">
      <formula>1</formula>
      <formula>1.5</formula>
    </cfRule>
  </conditionalFormatting>
  <conditionalFormatting sqref="L44:M57">
    <cfRule type="cellIs" dxfId="9" priority="19" operator="between">
      <formula>1</formula>
      <formula>1</formula>
    </cfRule>
  </conditionalFormatting>
  <conditionalFormatting sqref="L44:M57">
    <cfRule type="cellIs" dxfId="2" priority="20" operator="between">
      <formula>0</formula>
      <formula>0.125</formula>
    </cfRule>
  </conditionalFormatting>
  <conditionalFormatting sqref="L44:M57">
    <cfRule type="cellIs" dxfId="3" priority="21" operator="between">
      <formula>0.125</formula>
      <formula>0.25</formula>
    </cfRule>
  </conditionalFormatting>
  <conditionalFormatting sqref="L44:M57">
    <cfRule type="cellIs" dxfId="4" priority="22" operator="between">
      <formula>0.25</formula>
      <formula>0.5</formula>
    </cfRule>
  </conditionalFormatting>
  <conditionalFormatting sqref="L44:M57">
    <cfRule type="cellIs" dxfId="5" priority="23" operator="greaterThan">
      <formula>2</formula>
    </cfRule>
  </conditionalFormatting>
  <conditionalFormatting sqref="L44:M57">
    <cfRule type="cellIs" dxfId="8" priority="24" operator="between">
      <formula>1.5</formula>
      <formula>2</formula>
    </cfRule>
  </conditionalFormatting>
  <conditionalFormatting sqref="L64:M77">
    <cfRule type="cellIs" dxfId="7" priority="25" operator="between">
      <formula>0.5</formula>
      <formula>1</formula>
    </cfRule>
  </conditionalFormatting>
  <conditionalFormatting sqref="L64:M77">
    <cfRule type="cellIs" dxfId="10" priority="26" operator="between">
      <formula>1</formula>
      <formula>1.5</formula>
    </cfRule>
  </conditionalFormatting>
  <conditionalFormatting sqref="L64:M77">
    <cfRule type="cellIs" dxfId="9" priority="27" operator="between">
      <formula>1</formula>
      <formula>1</formula>
    </cfRule>
  </conditionalFormatting>
  <conditionalFormatting sqref="L64:M77">
    <cfRule type="cellIs" dxfId="2" priority="28" operator="between">
      <formula>0</formula>
      <formula>0.125</formula>
    </cfRule>
  </conditionalFormatting>
  <conditionalFormatting sqref="L64:M77">
    <cfRule type="cellIs" dxfId="3" priority="29" operator="between">
      <formula>0.125</formula>
      <formula>0.25</formula>
    </cfRule>
  </conditionalFormatting>
  <conditionalFormatting sqref="L64:M77">
    <cfRule type="cellIs" dxfId="4" priority="30" operator="between">
      <formula>0.25</formula>
      <formula>0.5</formula>
    </cfRule>
  </conditionalFormatting>
  <conditionalFormatting sqref="L64:M77">
    <cfRule type="cellIs" dxfId="5" priority="31" operator="greaterThan">
      <formula>2</formula>
    </cfRule>
  </conditionalFormatting>
  <conditionalFormatting sqref="L64:M77">
    <cfRule type="cellIs" dxfId="11" priority="32" operator="between">
      <formula>1.5</formula>
      <formula>2</formula>
    </cfRule>
  </conditionalFormatting>
  <conditionalFormatting sqref="H84">
    <cfRule type="cellIs" dxfId="1" priority="33" operator="equal">
      <formula>1</formula>
    </cfRule>
  </conditionalFormatting>
  <conditionalFormatting sqref="F84">
    <cfRule type="cellIs" dxfId="9" priority="34" operator="equal">
      <formula>1</formula>
    </cfRule>
  </conditionalFormatting>
  <conditionalFormatting sqref="D84">
    <cfRule type="cellIs" dxfId="9" priority="35" operator="equal">
      <formula>1</formula>
    </cfRule>
  </conditionalFormatting>
  <conditionalFormatting sqref="B84">
    <cfRule type="cellIs" dxfId="1" priority="36" operator="equal">
      <formula>1</formula>
    </cfRule>
  </conditionalFormatting>
  <conditionalFormatting sqref="B85:I98">
    <cfRule type="cellIs" dxfId="0" priority="37" operator="between">
      <formula>1</formula>
      <formula>1.5</formula>
    </cfRule>
  </conditionalFormatting>
  <conditionalFormatting sqref="B85:I98">
    <cfRule type="cellIs" dxfId="1" priority="38" stopIfTrue="1" operator="between">
      <formula>1</formula>
      <formula>1</formula>
    </cfRule>
  </conditionalFormatting>
  <conditionalFormatting sqref="B85:I98">
    <cfRule type="cellIs" dxfId="12" priority="39" operator="between">
      <formula>0</formula>
      <formula>0.125</formula>
    </cfRule>
  </conditionalFormatting>
  <conditionalFormatting sqref="B85:I98">
    <cfRule type="cellIs" dxfId="3" priority="40" operator="between">
      <formula>0.125</formula>
      <formula>0.25</formula>
    </cfRule>
  </conditionalFormatting>
  <conditionalFormatting sqref="B85:I98">
    <cfRule type="cellIs" dxfId="13" priority="41" operator="between">
      <formula>0.25</formula>
      <formula>0.5</formula>
    </cfRule>
  </conditionalFormatting>
  <conditionalFormatting sqref="B85:I98">
    <cfRule type="cellIs" dxfId="14" priority="42" operator="between">
      <formula>0.5</formula>
      <formula>1</formula>
    </cfRule>
  </conditionalFormatting>
  <conditionalFormatting sqref="B85:I98">
    <cfRule type="cellIs" dxfId="5" priority="43" operator="greaterThan">
      <formula>2</formula>
    </cfRule>
  </conditionalFormatting>
  <conditionalFormatting sqref="B85:I98">
    <cfRule type="cellIs" dxfId="15" priority="44" operator="between">
      <formula>1.5</formula>
      <formula>2</formula>
    </cfRule>
  </conditionalFormatting>
  <hyperlinks>
    <hyperlink r:id="rId1" ref="F2"/>
  </hyperlinks>
  <printOptions/>
  <pageMargins bottom="1.0" footer="0.0" header="0.0" left="0.75" right="0.75" top="1.0"/>
  <pageSetup paperSize="9" orientation="portrait"/>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21.29"/>
    <col customWidth="1" min="2" max="2" width="22.29"/>
    <col customWidth="1" min="3" max="3" width="14.43"/>
    <col customWidth="1" min="4" max="4" width="13.14"/>
    <col customWidth="1" min="5" max="5" width="16.29"/>
    <col customWidth="1" min="6" max="6" width="30.29"/>
    <col customWidth="1" min="7" max="7" width="13.29"/>
    <col customWidth="1" min="8" max="8" width="13.86"/>
    <col customWidth="1" min="9" max="9" width="6.43"/>
    <col customWidth="1" min="10" max="28" width="10.71"/>
  </cols>
  <sheetData>
    <row r="1" ht="13.5" customHeight="1">
      <c r="A1" s="256" t="s">
        <v>31</v>
      </c>
      <c r="B1" s="256" t="s">
        <v>1</v>
      </c>
      <c r="C1" s="256" t="s">
        <v>2</v>
      </c>
      <c r="D1" s="256" t="s">
        <v>3</v>
      </c>
      <c r="E1" s="256" t="s">
        <v>4</v>
      </c>
      <c r="F1" s="256" t="s">
        <v>5</v>
      </c>
      <c r="G1" s="256" t="s">
        <v>7</v>
      </c>
      <c r="H1" s="256" t="s">
        <v>8</v>
      </c>
      <c r="I1" s="146"/>
      <c r="J1" s="146"/>
      <c r="K1" s="146"/>
      <c r="L1" s="146"/>
      <c r="M1" s="146"/>
      <c r="N1" s="146"/>
      <c r="O1" s="146"/>
      <c r="P1" s="146"/>
      <c r="Q1" s="146"/>
      <c r="R1" s="146"/>
      <c r="S1" s="146"/>
      <c r="T1" s="146"/>
      <c r="U1" s="146"/>
      <c r="V1" s="146"/>
      <c r="W1" s="146"/>
      <c r="X1" s="146"/>
      <c r="Y1" s="146"/>
      <c r="Z1" s="146"/>
      <c r="AA1" s="146"/>
      <c r="AB1" s="146"/>
    </row>
    <row r="2" ht="87.0" customHeight="1">
      <c r="A2" s="258" t="s">
        <v>191</v>
      </c>
      <c r="B2" s="5" t="s">
        <v>192</v>
      </c>
      <c r="C2" s="10"/>
      <c r="D2" s="259"/>
      <c r="E2" s="10" t="s">
        <v>11</v>
      </c>
      <c r="F2" s="262" t="str">
        <f>HYPERLINK("http://dati.ustat.miur.it/dataset/dati-per-bilancio-di-genere/resource/e329fca4-ab3e-43f3-9452-866ef7126596","Filtri da attivare: ATENEO, ANNO, GENERE, GRADE sommare su FoRD e CLASSI_ETA' http://dati.ustat.miur.it/dataset/dati-per-bilancio-di-genere/resource/e329fca4-ab3e-43f3-9452-866ef7126596")</f>
        <v>Filtri da attivare: ATENEO, ANNO, GENERE, GRADE sommare su FoRD e CLASSI_ETA' http://dati.ustat.miur.it/dataset/dati-per-bilancio-di-genere/resource/e329fca4-ab3e-43f3-9452-866ef7126596</v>
      </c>
      <c r="G2" s="264" t="s">
        <v>194</v>
      </c>
      <c r="H2" s="259" t="s">
        <v>90</v>
      </c>
    </row>
    <row r="3" ht="92.25" customHeight="1">
      <c r="A3" s="265"/>
      <c r="B3" s="258" t="s">
        <v>196</v>
      </c>
      <c r="C3" s="207" t="s">
        <v>197</v>
      </c>
      <c r="D3" s="265"/>
      <c r="E3" s="267" t="s">
        <v>198</v>
      </c>
      <c r="F3" s="269" t="s">
        <v>199</v>
      </c>
      <c r="G3" s="265"/>
      <c r="H3" s="265"/>
    </row>
    <row r="4" ht="92.25" customHeight="1">
      <c r="A4" s="265"/>
      <c r="B4" s="265"/>
      <c r="C4" s="207"/>
      <c r="D4" s="265"/>
      <c r="E4" s="267" t="s">
        <v>201</v>
      </c>
      <c r="F4" s="269" t="s">
        <v>202</v>
      </c>
      <c r="G4" s="265"/>
      <c r="H4" s="265"/>
    </row>
    <row r="5" ht="51.75" customHeight="1">
      <c r="A5" s="265"/>
      <c r="B5" s="265"/>
      <c r="C5" s="207" t="s">
        <v>204</v>
      </c>
      <c r="D5" s="265"/>
      <c r="E5" s="84" t="s">
        <v>205</v>
      </c>
      <c r="F5" s="147" t="s">
        <v>206</v>
      </c>
      <c r="G5" s="265"/>
      <c r="H5" s="265"/>
    </row>
    <row r="6" ht="81.0" customHeight="1">
      <c r="A6" s="40"/>
      <c r="B6" s="40"/>
      <c r="C6" s="272"/>
      <c r="D6" s="40"/>
      <c r="E6" s="84" t="s">
        <v>207</v>
      </c>
      <c r="F6" s="147" t="s">
        <v>208</v>
      </c>
      <c r="G6" s="40"/>
      <c r="H6" s="40"/>
    </row>
    <row r="7" ht="13.5" customHeight="1">
      <c r="A7" s="275" t="s">
        <v>212</v>
      </c>
    </row>
    <row r="8" ht="13.5" customHeight="1">
      <c r="A8" s="90" t="s">
        <v>48</v>
      </c>
    </row>
    <row r="9" ht="13.5" customHeight="1">
      <c r="A9" s="32" t="s">
        <v>214</v>
      </c>
      <c r="B9" s="277" t="s">
        <v>215</v>
      </c>
      <c r="C9" s="279" t="s">
        <v>217</v>
      </c>
      <c r="D9" s="281" t="s">
        <v>218</v>
      </c>
      <c r="E9" s="283" t="s">
        <v>219</v>
      </c>
      <c r="F9" s="285" t="s">
        <v>220</v>
      </c>
      <c r="G9" s="287" t="s">
        <v>221</v>
      </c>
      <c r="H9" s="289" t="s">
        <v>222</v>
      </c>
    </row>
    <row r="10" ht="13.5" customHeight="1">
      <c r="A10" s="85" t="s">
        <v>223</v>
      </c>
      <c r="B10" s="26">
        <v>40582.0</v>
      </c>
      <c r="C10" s="26">
        <v>7454.0</v>
      </c>
      <c r="D10" s="26">
        <v>974.0</v>
      </c>
      <c r="E10" s="26">
        <v>134.0</v>
      </c>
      <c r="F10" s="26">
        <v>459.0</v>
      </c>
      <c r="G10" s="26">
        <v>372.0</v>
      </c>
      <c r="H10" s="26">
        <v>137.0</v>
      </c>
    </row>
    <row r="11" ht="13.5" customHeight="1">
      <c r="A11" s="85" t="s">
        <v>224</v>
      </c>
      <c r="B11" s="26">
        <v>33159.0</v>
      </c>
      <c r="C11" s="26">
        <v>5864.0</v>
      </c>
      <c r="D11" s="26">
        <v>742.0</v>
      </c>
      <c r="E11" s="26">
        <v>128.0</v>
      </c>
      <c r="F11" s="26">
        <v>461.0</v>
      </c>
      <c r="G11" s="26">
        <v>516.0</v>
      </c>
      <c r="H11" s="26">
        <v>494.0</v>
      </c>
    </row>
    <row r="12" ht="13.5" customHeight="1">
      <c r="A12" s="85" t="s">
        <v>225</v>
      </c>
      <c r="B12" s="26">
        <v>43299.0</v>
      </c>
      <c r="C12" s="26">
        <v>7321.0</v>
      </c>
      <c r="D12" s="26">
        <v>1009.0</v>
      </c>
      <c r="E12" s="26">
        <v>265.0</v>
      </c>
      <c r="F12" s="26">
        <v>410.0</v>
      </c>
      <c r="G12" s="26">
        <v>342.0</v>
      </c>
      <c r="H12" s="26">
        <v>115.0</v>
      </c>
    </row>
    <row r="13" ht="13.5" customHeight="1">
      <c r="A13" s="85" t="s">
        <v>226</v>
      </c>
      <c r="B13" s="26">
        <v>34575.0</v>
      </c>
      <c r="C13" s="26">
        <v>5448.0</v>
      </c>
      <c r="D13" s="26">
        <v>767.0</v>
      </c>
      <c r="E13" s="26">
        <v>215.0</v>
      </c>
      <c r="F13" s="26">
        <v>500.0</v>
      </c>
      <c r="G13" s="26">
        <v>529.0</v>
      </c>
      <c r="H13" s="26">
        <v>463.0</v>
      </c>
    </row>
    <row r="14" ht="13.5" customHeight="1">
      <c r="A14" s="90"/>
    </row>
    <row r="15" ht="13.5" customHeight="1">
      <c r="A15" s="90"/>
    </row>
    <row r="16" ht="13.5" customHeight="1">
      <c r="A16" s="90" t="s">
        <v>227</v>
      </c>
    </row>
    <row r="17" ht="38.25" customHeight="1">
      <c r="A17" s="32" t="s">
        <v>214</v>
      </c>
      <c r="B17" s="277" t="s">
        <v>215</v>
      </c>
      <c r="C17" s="279" t="s">
        <v>217</v>
      </c>
      <c r="D17" s="281" t="s">
        <v>218</v>
      </c>
      <c r="E17" s="283" t="s">
        <v>219</v>
      </c>
      <c r="F17" s="285" t="s">
        <v>220</v>
      </c>
      <c r="G17" s="287" t="s">
        <v>221</v>
      </c>
      <c r="H17" s="289" t="s">
        <v>222</v>
      </c>
    </row>
    <row r="18" ht="13.5" customHeight="1">
      <c r="A18" s="85" t="s">
        <v>223</v>
      </c>
      <c r="B18" s="35">
        <f t="shared" ref="B18:H18" si="1">B10/(B10+B11)</f>
        <v>0.5503315659</v>
      </c>
      <c r="C18" s="35">
        <f t="shared" si="1"/>
        <v>0.5596936477</v>
      </c>
      <c r="D18" s="35">
        <f t="shared" si="1"/>
        <v>0.5675990676</v>
      </c>
      <c r="E18" s="35">
        <f t="shared" si="1"/>
        <v>0.5114503817</v>
      </c>
      <c r="F18" s="35">
        <f t="shared" si="1"/>
        <v>0.4989130435</v>
      </c>
      <c r="G18" s="35">
        <f t="shared" si="1"/>
        <v>0.4189189189</v>
      </c>
      <c r="H18" s="35">
        <f t="shared" si="1"/>
        <v>0.2171156894</v>
      </c>
    </row>
    <row r="19" ht="13.5" customHeight="1">
      <c r="A19" s="85" t="s">
        <v>224</v>
      </c>
      <c r="B19" s="35">
        <f t="shared" ref="B19:H19" si="2">1-B18</f>
        <v>0.4496684341</v>
      </c>
      <c r="C19" s="35">
        <f t="shared" si="2"/>
        <v>0.4403063523</v>
      </c>
      <c r="D19" s="35">
        <f t="shared" si="2"/>
        <v>0.4324009324</v>
      </c>
      <c r="E19" s="35">
        <f t="shared" si="2"/>
        <v>0.4885496183</v>
      </c>
      <c r="F19" s="35">
        <f t="shared" si="2"/>
        <v>0.5010869565</v>
      </c>
      <c r="G19" s="35">
        <f t="shared" si="2"/>
        <v>0.5810810811</v>
      </c>
      <c r="H19" s="35">
        <f t="shared" si="2"/>
        <v>0.7828843106</v>
      </c>
    </row>
    <row r="20" ht="13.5" customHeight="1">
      <c r="A20" s="85" t="s">
        <v>225</v>
      </c>
      <c r="B20" s="35">
        <f t="shared" ref="B20:H20" si="3">B12/(B12+B13)</f>
        <v>0.5560135604</v>
      </c>
      <c r="C20" s="35">
        <f t="shared" si="3"/>
        <v>0.5733416869</v>
      </c>
      <c r="D20" s="35">
        <f t="shared" si="3"/>
        <v>0.5681306306</v>
      </c>
      <c r="E20" s="35">
        <f t="shared" si="3"/>
        <v>0.5520833333</v>
      </c>
      <c r="F20" s="35">
        <f t="shared" si="3"/>
        <v>0.4505494505</v>
      </c>
      <c r="G20" s="35">
        <f t="shared" si="3"/>
        <v>0.392652124</v>
      </c>
      <c r="H20" s="35">
        <f t="shared" si="3"/>
        <v>0.1989619377</v>
      </c>
    </row>
    <row r="21" ht="13.5" customHeight="1">
      <c r="A21" s="85" t="s">
        <v>226</v>
      </c>
      <c r="B21" s="35">
        <f t="shared" ref="B21:H21" si="4">1-B20</f>
        <v>0.4439864396</v>
      </c>
      <c r="C21" s="35">
        <f t="shared" si="4"/>
        <v>0.4266583131</v>
      </c>
      <c r="D21" s="35">
        <f t="shared" si="4"/>
        <v>0.4318693694</v>
      </c>
      <c r="E21" s="35">
        <f t="shared" si="4"/>
        <v>0.4479166667</v>
      </c>
      <c r="F21" s="35">
        <f t="shared" si="4"/>
        <v>0.5494505495</v>
      </c>
      <c r="G21" s="35">
        <f t="shared" si="4"/>
        <v>0.607347876</v>
      </c>
      <c r="H21" s="35">
        <f t="shared" si="4"/>
        <v>0.8010380623</v>
      </c>
    </row>
    <row r="22" ht="13.5" customHeight="1"/>
    <row r="23" ht="13.5" customHeight="1"/>
    <row r="24" ht="13.5" customHeight="1">
      <c r="A24" s="275" t="s">
        <v>231</v>
      </c>
    </row>
    <row r="25" ht="13.5" customHeight="1">
      <c r="A25" s="64" t="s">
        <v>48</v>
      </c>
      <c r="B25" s="298"/>
      <c r="C25" s="299"/>
      <c r="D25" s="300"/>
      <c r="E25" s="301"/>
      <c r="F25" s="302"/>
      <c r="G25" s="303"/>
      <c r="H25" s="304"/>
    </row>
    <row r="26" ht="13.5" customHeight="1">
      <c r="A26" s="32" t="s">
        <v>214</v>
      </c>
      <c r="B26" s="277" t="s">
        <v>215</v>
      </c>
      <c r="C26" s="279" t="s">
        <v>217</v>
      </c>
      <c r="D26" s="281" t="s">
        <v>218</v>
      </c>
      <c r="E26" s="283" t="s">
        <v>219</v>
      </c>
      <c r="F26" s="285" t="s">
        <v>220</v>
      </c>
      <c r="G26" s="287" t="s">
        <v>221</v>
      </c>
      <c r="H26" s="289" t="s">
        <v>222</v>
      </c>
    </row>
    <row r="27" ht="13.5" customHeight="1">
      <c r="A27" s="85" t="s">
        <v>223</v>
      </c>
      <c r="B27" s="306">
        <v>13451.0</v>
      </c>
      <c r="C27" s="306">
        <v>2701.0</v>
      </c>
      <c r="D27" s="306">
        <v>412.0</v>
      </c>
      <c r="E27" s="306">
        <v>70.0</v>
      </c>
      <c r="F27" s="306">
        <v>213.0</v>
      </c>
      <c r="G27" s="306">
        <v>191.0</v>
      </c>
      <c r="H27" s="306">
        <v>63.0</v>
      </c>
    </row>
    <row r="28" ht="13.5" customHeight="1">
      <c r="A28" s="85" t="s">
        <v>224</v>
      </c>
      <c r="B28" s="306">
        <v>16553.0</v>
      </c>
      <c r="C28" s="306">
        <v>3053.0</v>
      </c>
      <c r="D28" s="306">
        <v>389.0</v>
      </c>
      <c r="E28" s="306">
        <v>78.0</v>
      </c>
      <c r="F28" s="306">
        <v>281.0</v>
      </c>
      <c r="G28" s="306">
        <v>278.0</v>
      </c>
      <c r="H28" s="306">
        <v>259.0</v>
      </c>
    </row>
    <row r="29" ht="13.5" customHeight="1">
      <c r="A29" s="85" t="s">
        <v>225</v>
      </c>
      <c r="B29" s="307">
        <v>13979.0</v>
      </c>
      <c r="C29" s="307">
        <v>2659.0</v>
      </c>
      <c r="D29" s="307">
        <v>397.0</v>
      </c>
      <c r="E29" s="307">
        <v>120.0</v>
      </c>
      <c r="F29" s="307">
        <v>198.0</v>
      </c>
      <c r="G29" s="307">
        <v>179.0</v>
      </c>
      <c r="H29" s="307">
        <v>50.0</v>
      </c>
    </row>
    <row r="30" ht="13.5" customHeight="1">
      <c r="A30" s="85" t="s">
        <v>226</v>
      </c>
      <c r="B30" s="307">
        <v>17126.0</v>
      </c>
      <c r="C30" s="307">
        <v>2750.0</v>
      </c>
      <c r="D30" s="307">
        <v>390.0</v>
      </c>
      <c r="E30" s="307">
        <v>136.0</v>
      </c>
      <c r="F30" s="307">
        <v>243.0</v>
      </c>
      <c r="G30" s="307">
        <v>286.0</v>
      </c>
      <c r="H30" s="307">
        <v>236.0</v>
      </c>
    </row>
    <row r="31" ht="81.75" customHeight="1">
      <c r="A31" s="90" t="s">
        <v>235</v>
      </c>
    </row>
    <row r="32" ht="13.5" customHeight="1">
      <c r="A32" s="32" t="s">
        <v>214</v>
      </c>
      <c r="B32" s="277" t="s">
        <v>215</v>
      </c>
      <c r="C32" s="279" t="s">
        <v>217</v>
      </c>
      <c r="D32" s="281" t="s">
        <v>218</v>
      </c>
      <c r="E32" s="283" t="s">
        <v>219</v>
      </c>
      <c r="F32" s="285" t="s">
        <v>220</v>
      </c>
      <c r="G32" s="287" t="s">
        <v>221</v>
      </c>
      <c r="H32" s="289" t="s">
        <v>222</v>
      </c>
    </row>
    <row r="33" ht="13.5" customHeight="1">
      <c r="A33" s="85" t="s">
        <v>223</v>
      </c>
      <c r="B33" s="309">
        <f t="shared" ref="B33:H33" si="5">B27/(B27+B28)</f>
        <v>0.4483068924</v>
      </c>
      <c r="C33" s="309">
        <f t="shared" si="5"/>
        <v>0.4694125826</v>
      </c>
      <c r="D33" s="309">
        <f t="shared" si="5"/>
        <v>0.5143570537</v>
      </c>
      <c r="E33" s="309">
        <f t="shared" si="5"/>
        <v>0.472972973</v>
      </c>
      <c r="F33" s="309">
        <f t="shared" si="5"/>
        <v>0.4311740891</v>
      </c>
      <c r="G33" s="309">
        <f t="shared" si="5"/>
        <v>0.407249467</v>
      </c>
      <c r="H33" s="309">
        <f t="shared" si="5"/>
        <v>0.1956521739</v>
      </c>
    </row>
    <row r="34" ht="13.5" customHeight="1">
      <c r="A34" s="85" t="s">
        <v>224</v>
      </c>
      <c r="B34" s="309">
        <f t="shared" ref="B34:H34" si="6">1-B33</f>
        <v>0.5516931076</v>
      </c>
      <c r="C34" s="309">
        <f t="shared" si="6"/>
        <v>0.5305874174</v>
      </c>
      <c r="D34" s="309">
        <f t="shared" si="6"/>
        <v>0.4856429463</v>
      </c>
      <c r="E34" s="309">
        <f t="shared" si="6"/>
        <v>0.527027027</v>
      </c>
      <c r="F34" s="309">
        <f t="shared" si="6"/>
        <v>0.5688259109</v>
      </c>
      <c r="G34" s="309">
        <f t="shared" si="6"/>
        <v>0.592750533</v>
      </c>
      <c r="H34" s="309">
        <f t="shared" si="6"/>
        <v>0.8043478261</v>
      </c>
    </row>
    <row r="35" ht="13.5" customHeight="1">
      <c r="A35" s="85" t="s">
        <v>225</v>
      </c>
      <c r="B35" s="309">
        <f t="shared" ref="B35:H35" si="7">B29/(B29+B30)</f>
        <v>0.4494132776</v>
      </c>
      <c r="C35" s="309">
        <f t="shared" si="7"/>
        <v>0.4915880939</v>
      </c>
      <c r="D35" s="309">
        <f t="shared" si="7"/>
        <v>0.5044472681</v>
      </c>
      <c r="E35" s="309">
        <f t="shared" si="7"/>
        <v>0.46875</v>
      </c>
      <c r="F35" s="309">
        <f t="shared" si="7"/>
        <v>0.4489795918</v>
      </c>
      <c r="G35" s="309">
        <f t="shared" si="7"/>
        <v>0.3849462366</v>
      </c>
      <c r="H35" s="309">
        <f t="shared" si="7"/>
        <v>0.1748251748</v>
      </c>
    </row>
    <row r="36" ht="13.5" customHeight="1">
      <c r="A36" s="85" t="s">
        <v>226</v>
      </c>
      <c r="B36" s="309">
        <f t="shared" ref="B36:H36" si="8">1-B35</f>
        <v>0.5505867224</v>
      </c>
      <c r="C36" s="309">
        <f t="shared" si="8"/>
        <v>0.5084119061</v>
      </c>
      <c r="D36" s="309">
        <f t="shared" si="8"/>
        <v>0.4955527319</v>
      </c>
      <c r="E36" s="309">
        <f t="shared" si="8"/>
        <v>0.53125</v>
      </c>
      <c r="F36" s="309">
        <f t="shared" si="8"/>
        <v>0.5510204082</v>
      </c>
      <c r="G36" s="309">
        <f t="shared" si="8"/>
        <v>0.6150537634</v>
      </c>
      <c r="H36" s="309">
        <f t="shared" si="8"/>
        <v>0.8251748252</v>
      </c>
    </row>
    <row r="37" ht="13.5" customHeight="1"/>
    <row r="38" ht="13.5" customHeight="1">
      <c r="A38" s="315" t="s">
        <v>238</v>
      </c>
    </row>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sheetData>
  <mergeCells count="6">
    <mergeCell ref="A2:A6"/>
    <mergeCell ref="D2:D6"/>
    <mergeCell ref="G2:G6"/>
    <mergeCell ref="H2:H6"/>
    <mergeCell ref="B3:B6"/>
    <mergeCell ref="A38:I40"/>
  </mergeCells>
  <hyperlinks>
    <hyperlink r:id="rId1" ref="F3"/>
    <hyperlink r:id="rId2" ref="F4"/>
    <hyperlink r:id="rId3" ref="F5"/>
    <hyperlink r:id="rId4" ref="F6"/>
  </hyperlinks>
  <printOptions/>
  <pageMargins bottom="1.0" footer="0.0" header="0.0" left="0.75" right="0.75" top="1.0"/>
  <pageSetup orientation="landscape"/>
  <drawing r:id="rId5"/>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AA84F"/>
    <pageSetUpPr/>
  </sheetPr>
  <sheetViews>
    <sheetView workbookViewId="0"/>
  </sheetViews>
  <sheetFormatPr customHeight="1" defaultColWidth="14.43" defaultRowHeight="15.0"/>
  <cols>
    <col customWidth="1" min="1" max="1" width="13.14"/>
    <col customWidth="1" min="2" max="2" width="17.0"/>
    <col customWidth="1" min="3" max="5" width="8.29"/>
    <col customWidth="1" min="6" max="6" width="21.43"/>
    <col customWidth="1" min="7" max="7" width="25.29"/>
    <col customWidth="1" min="8" max="9" width="10.71"/>
  </cols>
  <sheetData>
    <row r="1" ht="13.5" customHeight="1">
      <c r="A1" s="256" t="s">
        <v>31</v>
      </c>
      <c r="B1" s="256" t="s">
        <v>1</v>
      </c>
      <c r="C1" s="256" t="s">
        <v>2</v>
      </c>
      <c r="D1" s="256" t="s">
        <v>3</v>
      </c>
      <c r="E1" s="256" t="s">
        <v>4</v>
      </c>
      <c r="F1" s="256" t="s">
        <v>5</v>
      </c>
      <c r="G1" s="256" t="s">
        <v>209</v>
      </c>
      <c r="H1" s="256" t="s">
        <v>7</v>
      </c>
      <c r="I1" s="256" t="s">
        <v>8</v>
      </c>
    </row>
    <row r="2" ht="72.0" customHeight="1">
      <c r="A2" s="6" t="s">
        <v>210</v>
      </c>
      <c r="B2" s="6" t="s">
        <v>211</v>
      </c>
      <c r="C2" s="6"/>
      <c r="D2" s="6"/>
      <c r="E2" s="6" t="s">
        <v>11</v>
      </c>
      <c r="F2" s="276" t="s">
        <v>36</v>
      </c>
      <c r="G2" s="148" t="s">
        <v>216</v>
      </c>
      <c r="H2" s="5"/>
      <c r="I2" s="10" t="s">
        <v>21</v>
      </c>
    </row>
    <row r="3" ht="13.5" customHeight="1">
      <c r="A3" s="278"/>
      <c r="B3" s="63"/>
      <c r="C3" s="63"/>
      <c r="D3" s="63"/>
      <c r="E3" s="63"/>
      <c r="F3" s="280"/>
    </row>
    <row r="4" ht="13.5" customHeight="1">
      <c r="F4" s="280"/>
    </row>
    <row r="5" ht="13.5" customHeight="1">
      <c r="A5" s="63"/>
      <c r="B5" s="282" t="s">
        <v>48</v>
      </c>
    </row>
    <row r="6" ht="13.5" customHeight="1">
      <c r="A6" s="63"/>
      <c r="B6" s="284">
        <v>2015.0</v>
      </c>
      <c r="C6" s="286"/>
      <c r="D6" s="288">
        <v>2018.0</v>
      </c>
      <c r="E6" s="286"/>
    </row>
    <row r="7" ht="13.5" customHeight="1">
      <c r="A7" s="63"/>
      <c r="B7" s="291" t="s">
        <v>30</v>
      </c>
      <c r="C7" s="291" t="s">
        <v>40</v>
      </c>
      <c r="D7" s="292" t="s">
        <v>30</v>
      </c>
      <c r="E7" s="292" t="s">
        <v>40</v>
      </c>
    </row>
    <row r="8" ht="13.5" customHeight="1">
      <c r="A8" s="293" t="s">
        <v>55</v>
      </c>
      <c r="B8" s="294">
        <v>11278.0</v>
      </c>
      <c r="C8" s="294">
        <v>9757.0</v>
      </c>
      <c r="D8" s="294">
        <v>7513.0</v>
      </c>
      <c r="E8" s="294">
        <v>7042.0</v>
      </c>
    </row>
    <row r="9" ht="13.5" customHeight="1">
      <c r="A9" s="293" t="s">
        <v>114</v>
      </c>
      <c r="B9" s="294">
        <v>2028.0</v>
      </c>
      <c r="C9" s="294">
        <v>1537.0</v>
      </c>
      <c r="D9" s="294">
        <v>3563.0</v>
      </c>
      <c r="E9" s="294">
        <v>2641.0</v>
      </c>
    </row>
    <row r="10" ht="13.5" customHeight="1">
      <c r="A10" s="293" t="s">
        <v>54</v>
      </c>
      <c r="B10" s="294">
        <v>11300.0</v>
      </c>
      <c r="C10" s="294">
        <v>6241.0</v>
      </c>
      <c r="D10" s="294">
        <v>12593.0</v>
      </c>
      <c r="E10" s="294">
        <v>7551.0</v>
      </c>
    </row>
    <row r="11" ht="13.5" customHeight="1">
      <c r="A11" s="293" t="s">
        <v>51</v>
      </c>
      <c r="B11" s="294">
        <v>10431.0</v>
      </c>
      <c r="C11" s="294">
        <v>2832.0</v>
      </c>
      <c r="D11" s="294">
        <v>9920.0</v>
      </c>
      <c r="E11" s="294">
        <v>2970.0</v>
      </c>
    </row>
    <row r="12" ht="13.5" customHeight="1">
      <c r="A12" s="65" t="s">
        <v>28</v>
      </c>
      <c r="B12" s="297">
        <f t="shared" ref="B12:E12" si="1">SUM(B8:B11)</f>
        <v>35037</v>
      </c>
      <c r="C12" s="297">
        <f t="shared" si="1"/>
        <v>20367</v>
      </c>
      <c r="D12" s="297">
        <f t="shared" si="1"/>
        <v>33589</v>
      </c>
      <c r="E12" s="297">
        <f t="shared" si="1"/>
        <v>20204</v>
      </c>
    </row>
    <row r="13" ht="13.5" customHeight="1">
      <c r="A13" s="65"/>
    </row>
    <row r="14" ht="13.5" customHeight="1">
      <c r="A14" s="278"/>
      <c r="B14" s="282">
        <v>2013.0</v>
      </c>
      <c r="D14" s="282">
        <v>2017.0</v>
      </c>
    </row>
    <row r="15" ht="13.5" customHeight="1">
      <c r="A15" s="65" t="s">
        <v>232</v>
      </c>
      <c r="B15" s="282">
        <f>B12+C12</f>
        <v>55404</v>
      </c>
      <c r="D15" s="282">
        <f>D12+E12</f>
        <v>53793</v>
      </c>
    </row>
    <row r="16" ht="13.5" customHeight="1">
      <c r="A16" s="65" t="s">
        <v>233</v>
      </c>
      <c r="B16" s="282">
        <f>B11+C11</f>
        <v>13263</v>
      </c>
      <c r="D16" s="282">
        <f>D11+E11</f>
        <v>12890</v>
      </c>
    </row>
    <row r="17" ht="13.5" customHeight="1">
      <c r="A17" s="278"/>
    </row>
    <row r="18" ht="13.5" customHeight="1">
      <c r="A18" s="305" t="s">
        <v>234</v>
      </c>
      <c r="B18" s="308">
        <v>2014.0</v>
      </c>
      <c r="C18" s="61"/>
      <c r="D18" s="308">
        <v>2017.0</v>
      </c>
      <c r="E18" s="61"/>
    </row>
    <row r="19" ht="13.5" customHeight="1">
      <c r="B19" s="311">
        <f>C12*B16/(B15*C11)</f>
        <v>1.721608758</v>
      </c>
      <c r="C19" s="61"/>
      <c r="D19" s="311">
        <f>E12*D16/(D15*E11)</f>
        <v>1.630076786</v>
      </c>
      <c r="E19" s="61"/>
    </row>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B16:C16"/>
    <mergeCell ref="D16:E16"/>
    <mergeCell ref="B18:C18"/>
    <mergeCell ref="D18:E18"/>
    <mergeCell ref="B19:C19"/>
    <mergeCell ref="D19:E19"/>
    <mergeCell ref="B5:E5"/>
    <mergeCell ref="B6:C6"/>
    <mergeCell ref="D6:E6"/>
    <mergeCell ref="B14:C14"/>
    <mergeCell ref="D14:E14"/>
    <mergeCell ref="B15:C15"/>
    <mergeCell ref="D15:E15"/>
  </mergeCells>
  <hyperlinks>
    <hyperlink r:id="rId1" ref="F2"/>
  </hyperlinks>
  <printOptions/>
  <pageMargins bottom="1.0" footer="0.0" header="0.0" left="0.75" right="0.75" top="1.0"/>
  <pageSetup orientation="landscape"/>
  <drawing r:id="rId2"/>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0000"/>
    <pageSetUpPr/>
  </sheetPr>
  <sheetViews>
    <sheetView workbookViewId="0"/>
  </sheetViews>
  <sheetFormatPr customHeight="1" defaultColWidth="14.43" defaultRowHeight="15.0"/>
  <cols>
    <col customWidth="1" min="1" max="1" width="22.29"/>
    <col customWidth="1" min="2" max="2" width="30.43"/>
    <col customWidth="1" min="3" max="6" width="8.29"/>
    <col customWidth="1" min="7" max="7" width="17.14"/>
    <col customWidth="1" min="8" max="23" width="8.29"/>
    <col customWidth="1" min="24" max="29" width="10.71"/>
  </cols>
  <sheetData>
    <row r="1" ht="13.5" customHeight="1">
      <c r="A1" s="256" t="s">
        <v>31</v>
      </c>
      <c r="B1" s="256" t="s">
        <v>1</v>
      </c>
      <c r="C1" s="256" t="s">
        <v>2</v>
      </c>
      <c r="D1" s="256" t="s">
        <v>3</v>
      </c>
      <c r="E1" s="256" t="s">
        <v>4</v>
      </c>
      <c r="F1" s="256" t="s">
        <v>5</v>
      </c>
      <c r="G1" s="256" t="s">
        <v>7</v>
      </c>
      <c r="H1" s="256" t="s">
        <v>8</v>
      </c>
      <c r="I1" s="146"/>
      <c r="J1" s="146"/>
      <c r="K1" s="146"/>
      <c r="L1" s="146"/>
      <c r="M1" s="146"/>
      <c r="N1" s="146"/>
      <c r="O1" s="146"/>
      <c r="P1" s="146"/>
      <c r="Q1" s="146"/>
      <c r="R1" s="146"/>
      <c r="S1" s="146"/>
      <c r="T1" s="146"/>
      <c r="U1" s="146"/>
      <c r="V1" s="146"/>
      <c r="W1" s="146"/>
      <c r="X1" s="146"/>
      <c r="Y1" s="146"/>
      <c r="Z1" s="146"/>
      <c r="AA1" s="146"/>
      <c r="AB1" s="146"/>
      <c r="AC1" s="146"/>
    </row>
    <row r="2" ht="99.0" customHeight="1">
      <c r="A2" s="378" t="s">
        <v>282</v>
      </c>
      <c r="B2" s="379" t="s">
        <v>283</v>
      </c>
      <c r="C2" s="380"/>
      <c r="D2" s="380"/>
      <c r="E2" s="381" t="s">
        <v>284</v>
      </c>
      <c r="F2" s="380"/>
      <c r="G2" s="374" t="s">
        <v>277</v>
      </c>
      <c r="H2" s="380" t="s">
        <v>90</v>
      </c>
      <c r="I2" s="146"/>
      <c r="J2" s="146"/>
      <c r="K2" s="146"/>
      <c r="L2" s="146"/>
      <c r="M2" s="146"/>
      <c r="N2" s="146"/>
      <c r="O2" s="146"/>
      <c r="P2" s="146"/>
      <c r="Q2" s="146"/>
      <c r="R2" s="146"/>
      <c r="S2" s="146"/>
      <c r="T2" s="146"/>
      <c r="U2" s="146"/>
      <c r="V2" s="146"/>
      <c r="W2" s="146"/>
      <c r="X2" s="146"/>
      <c r="Y2" s="146"/>
      <c r="Z2" s="146"/>
      <c r="AA2" s="146"/>
      <c r="AB2" s="146"/>
      <c r="AC2" s="146"/>
    </row>
    <row r="3" ht="13.5" customHeight="1">
      <c r="A3" s="40"/>
      <c r="B3" s="379" t="s">
        <v>285</v>
      </c>
      <c r="C3" s="380"/>
      <c r="D3" s="380"/>
      <c r="E3" s="40"/>
      <c r="F3" s="380"/>
      <c r="G3" s="380"/>
      <c r="H3" s="380" t="s">
        <v>286</v>
      </c>
      <c r="I3" s="146"/>
      <c r="J3" s="146"/>
      <c r="K3" s="146"/>
      <c r="L3" s="146"/>
      <c r="M3" s="146"/>
      <c r="N3" s="146"/>
      <c r="O3" s="146"/>
      <c r="P3" s="146"/>
      <c r="Q3" s="146"/>
      <c r="R3" s="146"/>
      <c r="S3" s="146"/>
      <c r="T3" s="146"/>
      <c r="U3" s="146"/>
      <c r="V3" s="146"/>
      <c r="W3" s="146"/>
      <c r="X3" s="146"/>
      <c r="Y3" s="146"/>
      <c r="Z3" s="146"/>
      <c r="AA3" s="146"/>
      <c r="AB3" s="146"/>
      <c r="AC3" s="146"/>
    </row>
    <row r="4" ht="13.5" customHeight="1"/>
    <row r="5" ht="13.5" customHeight="1"/>
    <row r="6" ht="13.5" customHeight="1">
      <c r="B6" s="382" t="s">
        <v>287</v>
      </c>
      <c r="C6" s="61"/>
      <c r="D6" s="384" t="s">
        <v>288</v>
      </c>
      <c r="E6" s="61"/>
      <c r="F6" s="386" t="s">
        <v>290</v>
      </c>
      <c r="G6" s="61"/>
      <c r="H6" s="387" t="s">
        <v>292</v>
      </c>
      <c r="I6" s="61"/>
      <c r="J6" s="388" t="s">
        <v>293</v>
      </c>
      <c r="K6" s="61"/>
      <c r="L6" s="32"/>
    </row>
    <row r="7" ht="13.5" customHeight="1">
      <c r="B7" s="21" t="s">
        <v>40</v>
      </c>
      <c r="C7" s="21" t="s">
        <v>30</v>
      </c>
      <c r="D7" s="21" t="s">
        <v>40</v>
      </c>
      <c r="E7" s="21" t="s">
        <v>30</v>
      </c>
      <c r="F7" s="21" t="s">
        <v>40</v>
      </c>
      <c r="G7" s="21" t="s">
        <v>30</v>
      </c>
      <c r="H7" s="21" t="s">
        <v>40</v>
      </c>
      <c r="I7" s="21" t="s">
        <v>30</v>
      </c>
      <c r="J7" s="21" t="s">
        <v>40</v>
      </c>
      <c r="K7" s="21" t="s">
        <v>30</v>
      </c>
      <c r="L7" s="32"/>
    </row>
    <row r="8" ht="13.5" customHeight="1">
      <c r="A8" s="389" t="s">
        <v>261</v>
      </c>
      <c r="B8" s="390">
        <v>0.0</v>
      </c>
      <c r="C8" s="390">
        <v>1.0</v>
      </c>
      <c r="D8" s="390">
        <v>2.0</v>
      </c>
      <c r="E8" s="390">
        <v>3.0</v>
      </c>
      <c r="F8" s="391">
        <v>2.0</v>
      </c>
      <c r="G8" s="391">
        <v>1.0</v>
      </c>
      <c r="H8" s="89"/>
      <c r="I8" s="390">
        <v>1.0</v>
      </c>
      <c r="J8" s="89"/>
      <c r="K8" s="89"/>
      <c r="L8" s="32"/>
    </row>
    <row r="9" ht="13.5" customHeight="1">
      <c r="A9" s="389" t="s">
        <v>262</v>
      </c>
      <c r="B9" s="390">
        <v>1.0</v>
      </c>
      <c r="C9" s="390">
        <v>2.0</v>
      </c>
      <c r="D9" s="390">
        <v>1.0</v>
      </c>
      <c r="E9" s="390">
        <v>5.0</v>
      </c>
      <c r="F9" s="391">
        <v>0.0</v>
      </c>
      <c r="G9" s="391">
        <v>4.0</v>
      </c>
      <c r="H9" s="89"/>
      <c r="I9" s="390">
        <v>1.0</v>
      </c>
      <c r="J9" s="89"/>
      <c r="K9" s="89"/>
      <c r="L9" s="32"/>
    </row>
    <row r="10" ht="13.5" customHeight="1">
      <c r="A10" s="389" t="s">
        <v>263</v>
      </c>
      <c r="B10" s="390">
        <v>0.0</v>
      </c>
      <c r="C10" s="390">
        <v>3.0</v>
      </c>
      <c r="D10" s="390">
        <v>2.0</v>
      </c>
      <c r="E10" s="390">
        <v>2.0</v>
      </c>
      <c r="F10" s="391">
        <v>1.0</v>
      </c>
      <c r="G10" s="391">
        <v>1.0</v>
      </c>
      <c r="H10" s="89"/>
      <c r="I10" s="89"/>
      <c r="J10" s="89"/>
      <c r="K10" s="89">
        <v>1.0</v>
      </c>
      <c r="L10" s="32"/>
    </row>
    <row r="11" ht="13.5" customHeight="1">
      <c r="A11" s="389" t="s">
        <v>264</v>
      </c>
      <c r="B11" s="89">
        <v>0.0</v>
      </c>
      <c r="C11" s="89">
        <v>0.0</v>
      </c>
      <c r="D11" s="390">
        <v>1.0</v>
      </c>
      <c r="E11" s="390">
        <v>3.0</v>
      </c>
      <c r="F11" s="391">
        <v>0.0</v>
      </c>
      <c r="G11" s="391">
        <v>1.0</v>
      </c>
      <c r="H11" s="89"/>
      <c r="I11" s="89"/>
      <c r="J11" s="89"/>
      <c r="K11" s="89"/>
      <c r="L11" s="32"/>
    </row>
    <row r="12" ht="13.5" customHeight="1">
      <c r="A12" s="389" t="s">
        <v>265</v>
      </c>
      <c r="B12" s="390">
        <v>1.0</v>
      </c>
      <c r="C12" s="390">
        <v>0.0</v>
      </c>
      <c r="D12" s="390">
        <v>7.0</v>
      </c>
      <c r="E12" s="390">
        <v>7.0</v>
      </c>
      <c r="F12" s="391">
        <v>3.0</v>
      </c>
      <c r="G12" s="391">
        <v>4.0</v>
      </c>
      <c r="H12" s="89"/>
      <c r="I12" s="89"/>
      <c r="J12" s="89"/>
      <c r="K12" s="89"/>
      <c r="L12" s="32"/>
    </row>
    <row r="13" ht="13.5" customHeight="1">
      <c r="A13" s="389" t="s">
        <v>266</v>
      </c>
      <c r="B13" s="390">
        <v>2.0</v>
      </c>
      <c r="C13" s="390">
        <v>7.0</v>
      </c>
      <c r="D13" s="390">
        <v>3.0</v>
      </c>
      <c r="E13" s="390">
        <v>7.0</v>
      </c>
      <c r="F13" s="391">
        <v>5.0</v>
      </c>
      <c r="G13" s="391">
        <v>12.0</v>
      </c>
      <c r="H13" s="89"/>
      <c r="I13" s="89"/>
      <c r="J13" s="89"/>
      <c r="K13" s="89"/>
      <c r="L13" s="32"/>
    </row>
    <row r="14" ht="13.5" customHeight="1">
      <c r="A14" s="389" t="s">
        <v>267</v>
      </c>
      <c r="B14" s="390">
        <v>0.0</v>
      </c>
      <c r="C14" s="390">
        <v>1.0</v>
      </c>
      <c r="D14" s="390">
        <v>4.0</v>
      </c>
      <c r="E14" s="390">
        <v>5.0</v>
      </c>
      <c r="F14" s="391">
        <v>2.0</v>
      </c>
      <c r="G14" s="391">
        <v>4.0</v>
      </c>
      <c r="H14" s="89"/>
      <c r="I14" s="89"/>
      <c r="J14" s="89"/>
      <c r="K14" s="89"/>
      <c r="L14" s="32"/>
    </row>
    <row r="15" ht="13.5" customHeight="1">
      <c r="A15" s="389" t="s">
        <v>294</v>
      </c>
      <c r="B15" s="390">
        <v>1.0</v>
      </c>
      <c r="C15" s="390">
        <v>3.0</v>
      </c>
      <c r="D15" s="390">
        <v>4.0</v>
      </c>
      <c r="E15" s="390">
        <v>8.0</v>
      </c>
      <c r="F15" s="391">
        <v>1.0</v>
      </c>
      <c r="G15" s="391">
        <v>6.0</v>
      </c>
      <c r="H15" s="89"/>
      <c r="I15" s="89"/>
      <c r="J15" s="89"/>
      <c r="K15" s="89">
        <v>1.0</v>
      </c>
      <c r="L15" s="32"/>
    </row>
    <row r="16" ht="13.5" customHeight="1">
      <c r="A16" s="389" t="s">
        <v>269</v>
      </c>
      <c r="B16" s="390">
        <v>2.0</v>
      </c>
      <c r="C16" s="390">
        <v>4.0</v>
      </c>
      <c r="D16" s="390">
        <v>3.0</v>
      </c>
      <c r="E16" s="390">
        <v>8.0</v>
      </c>
      <c r="F16" s="391">
        <v>2.0</v>
      </c>
      <c r="G16" s="391">
        <v>13.0</v>
      </c>
      <c r="H16" s="89"/>
      <c r="I16" s="390">
        <v>1.0</v>
      </c>
      <c r="J16" s="89"/>
      <c r="K16" s="89"/>
      <c r="L16" s="32"/>
    </row>
    <row r="17" ht="13.5" customHeight="1">
      <c r="A17" s="389" t="s">
        <v>270</v>
      </c>
      <c r="B17" s="390">
        <v>1.0</v>
      </c>
      <c r="C17" s="390">
        <v>2.0</v>
      </c>
      <c r="D17" s="390">
        <v>4.0</v>
      </c>
      <c r="E17" s="390">
        <v>5.0</v>
      </c>
      <c r="F17" s="391">
        <v>2.0</v>
      </c>
      <c r="G17" s="391">
        <v>0.0</v>
      </c>
      <c r="H17" s="89"/>
      <c r="I17" s="89"/>
      <c r="J17" s="89"/>
      <c r="K17" s="89"/>
      <c r="L17" s="32"/>
    </row>
    <row r="18" ht="13.5" customHeight="1">
      <c r="A18" s="389" t="s">
        <v>271</v>
      </c>
      <c r="B18" s="390">
        <v>0.0</v>
      </c>
      <c r="C18" s="390">
        <v>1.0</v>
      </c>
      <c r="D18" s="390">
        <v>2.0</v>
      </c>
      <c r="E18" s="390">
        <v>2.0</v>
      </c>
      <c r="F18" s="391">
        <v>1.0</v>
      </c>
      <c r="G18" s="391">
        <v>1.0</v>
      </c>
      <c r="H18" s="89"/>
      <c r="I18" s="89"/>
      <c r="J18" s="89"/>
      <c r="K18" s="89"/>
      <c r="L18" s="32"/>
    </row>
    <row r="19" ht="13.5" customHeight="1">
      <c r="A19" s="389" t="s">
        <v>272</v>
      </c>
      <c r="B19" s="390">
        <v>2.0</v>
      </c>
      <c r="C19" s="390">
        <v>0.0</v>
      </c>
      <c r="D19" s="390">
        <v>7.0</v>
      </c>
      <c r="E19" s="390">
        <v>2.0</v>
      </c>
      <c r="F19" s="391">
        <v>5.0</v>
      </c>
      <c r="G19" s="391">
        <v>1.0</v>
      </c>
      <c r="H19" s="89"/>
      <c r="I19" s="390">
        <v>1.0</v>
      </c>
      <c r="J19" s="89"/>
      <c r="K19" s="89"/>
      <c r="L19" s="32"/>
    </row>
    <row r="20" ht="13.5" customHeight="1">
      <c r="A20" s="389" t="s">
        <v>273</v>
      </c>
      <c r="B20" s="390">
        <v>0.0</v>
      </c>
      <c r="C20" s="390">
        <v>2.0</v>
      </c>
      <c r="D20" s="390">
        <v>3.0</v>
      </c>
      <c r="E20" s="390">
        <v>4.0</v>
      </c>
      <c r="F20" s="391">
        <v>1.0</v>
      </c>
      <c r="G20" s="391">
        <v>4.0</v>
      </c>
      <c r="H20" s="89"/>
      <c r="I20" s="89"/>
      <c r="J20" s="89"/>
      <c r="K20" s="89"/>
      <c r="L20" s="32"/>
    </row>
    <row r="21" ht="13.5" customHeight="1">
      <c r="A21" s="389" t="s">
        <v>274</v>
      </c>
      <c r="B21" s="390">
        <v>0.0</v>
      </c>
      <c r="C21" s="390">
        <v>1.0</v>
      </c>
      <c r="D21" s="390"/>
      <c r="E21" s="390">
        <v>2.0</v>
      </c>
      <c r="F21" s="391"/>
      <c r="G21" s="391">
        <v>2.0</v>
      </c>
      <c r="H21" s="89"/>
      <c r="I21" s="89"/>
      <c r="J21" s="89"/>
      <c r="K21" s="89"/>
      <c r="L21" s="32"/>
    </row>
    <row r="22" ht="13.5" customHeight="1">
      <c r="A22" s="392"/>
      <c r="B22" s="393">
        <f t="shared" ref="B22:K22" si="1">SUM(B8:B21)</f>
        <v>10</v>
      </c>
      <c r="C22" s="393">
        <f t="shared" si="1"/>
        <v>27</v>
      </c>
      <c r="D22" s="394">
        <f t="shared" si="1"/>
        <v>43</v>
      </c>
      <c r="E22" s="394">
        <f t="shared" si="1"/>
        <v>63</v>
      </c>
      <c r="F22" s="395">
        <f t="shared" si="1"/>
        <v>25</v>
      </c>
      <c r="G22" s="395">
        <f t="shared" si="1"/>
        <v>54</v>
      </c>
      <c r="H22" s="396">
        <f t="shared" si="1"/>
        <v>0</v>
      </c>
      <c r="I22" s="396">
        <f t="shared" si="1"/>
        <v>4</v>
      </c>
      <c r="J22" s="397">
        <f t="shared" si="1"/>
        <v>0</v>
      </c>
      <c r="K22" s="397">
        <f t="shared" si="1"/>
        <v>2</v>
      </c>
      <c r="L22" s="392"/>
      <c r="M22" s="198"/>
      <c r="N22" s="198"/>
      <c r="O22" s="198"/>
      <c r="P22" s="198"/>
      <c r="Q22" s="198"/>
      <c r="R22" s="198"/>
      <c r="S22" s="198"/>
      <c r="T22" s="198"/>
      <c r="U22" s="198"/>
      <c r="V22" s="198"/>
      <c r="W22" s="198"/>
    </row>
    <row r="23" ht="13.5" customHeight="1"/>
    <row r="24" ht="13.5" customHeight="1"/>
    <row r="25" ht="13.5" customHeight="1"/>
    <row r="26" ht="13.5" customHeight="1">
      <c r="A26" t="s">
        <v>295</v>
      </c>
      <c r="B26" t="s">
        <v>40</v>
      </c>
      <c r="C26" t="s">
        <v>30</v>
      </c>
    </row>
    <row r="27" ht="13.5" customHeight="1">
      <c r="A27" t="s">
        <v>287</v>
      </c>
      <c r="B27" s="398">
        <f t="shared" ref="B27:C27" si="2">B22</f>
        <v>10</v>
      </c>
      <c r="C27" s="398">
        <f t="shared" si="2"/>
        <v>27</v>
      </c>
    </row>
    <row r="28" ht="13.5" customHeight="1">
      <c r="A28" t="s">
        <v>288</v>
      </c>
      <c r="B28" s="398">
        <f t="shared" ref="B28:C28" si="3">D22</f>
        <v>43</v>
      </c>
      <c r="C28" s="398">
        <f t="shared" si="3"/>
        <v>63</v>
      </c>
    </row>
    <row r="29" ht="13.5" customHeight="1">
      <c r="A29" t="s">
        <v>296</v>
      </c>
      <c r="B29">
        <v>25.0</v>
      </c>
      <c r="C29">
        <v>54.0</v>
      </c>
    </row>
    <row r="30" ht="13.5" customHeight="1">
      <c r="A30" t="s">
        <v>297</v>
      </c>
      <c r="B30" s="398">
        <f t="shared" ref="B30:C30" si="4">H22</f>
        <v>0</v>
      </c>
      <c r="C30" s="398">
        <f t="shared" si="4"/>
        <v>4</v>
      </c>
    </row>
    <row r="31" ht="13.5" customHeight="1">
      <c r="A31" t="s">
        <v>293</v>
      </c>
      <c r="B31" s="398">
        <f t="shared" ref="B31:C31" si="5">J22</f>
        <v>0</v>
      </c>
      <c r="C31" s="398">
        <f t="shared" si="5"/>
        <v>2</v>
      </c>
    </row>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c r="A58" s="21"/>
      <c r="B58" s="21"/>
    </row>
    <row r="59" ht="13.5" customHeight="1"/>
    <row r="60" ht="13.5" customHeight="1">
      <c r="A60" s="21"/>
      <c r="B60" s="21"/>
    </row>
    <row r="61" ht="13.5" customHeight="1"/>
    <row r="62" ht="13.5" customHeight="1">
      <c r="A62" s="21"/>
      <c r="B62" s="21"/>
    </row>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A3"/>
    <mergeCell ref="E2:E3"/>
    <mergeCell ref="B6:C6"/>
    <mergeCell ref="D6:E6"/>
    <mergeCell ref="F6:G6"/>
    <mergeCell ref="H6:I6"/>
    <mergeCell ref="J6:K6"/>
  </mergeCells>
  <printOptions/>
  <pageMargins bottom="1.0" footer="0.0" header="0.0" left="0.75" right="0.75" top="1.0"/>
  <pageSetup orientation="landscape"/>
  <drawing r:id="rId1"/>
</worksheet>
</file>